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/>
  </bookViews>
  <sheets>
    <sheet name="Rekapitulace stavby" sheetId="1" r:id="rId1"/>
    <sheet name="1 - SO 101 Chodník pro pěší" sheetId="2" r:id="rId2"/>
    <sheet name="2 - Ostatní a vedlejší ná..." sheetId="3" r:id="rId3"/>
    <sheet name="Pokyny pro vyplnění" sheetId="4" r:id="rId4"/>
  </sheets>
  <definedNames>
    <definedName name="_xlnm._FilterDatabase" localSheetId="1" hidden="1">'1 - SO 101 Chodník pro pěší'!$C$82:$K$82</definedName>
    <definedName name="_xlnm._FilterDatabase" localSheetId="2" hidden="1">'2 - Ostatní a vedlejší ná...'!$C$85:$K$85</definedName>
    <definedName name="_xlnm.Print_Titles" localSheetId="1">'1 - SO 101 Chodník pro pěší'!$82:$82</definedName>
    <definedName name="_xlnm.Print_Titles" localSheetId="2">'2 - Ostatní a vedlejší ná...'!$85:$85</definedName>
    <definedName name="_xlnm.Print_Titles" localSheetId="0">'Rekapitulace stavby'!$49:$49</definedName>
    <definedName name="_xlnm.Print_Area" localSheetId="1">'1 - SO 101 Chodník pro pěší'!$C$4:$J$36,'1 - SO 101 Chodník pro pěší'!$C$42:$J$64,'1 - SO 101 Chodník pro pěší'!$C$70:$K$380</definedName>
    <definedName name="_xlnm.Print_Area" localSheetId="2">'2 - Ostatní a vedlejší ná...'!$C$4:$J$36,'2 - Ostatní a vedlejší ná...'!$C$42:$J$67,'2 - Ostatní a vedlejší ná...'!$C$73:$K$105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R102" i="3" l="1"/>
  <c r="BK100" i="3"/>
  <c r="J100" i="3" s="1"/>
  <c r="J64" i="3" s="1"/>
  <c r="R94" i="3"/>
  <c r="BK92" i="3"/>
  <c r="J92" i="3" s="1"/>
  <c r="J60" i="3" s="1"/>
  <c r="AY53" i="1"/>
  <c r="AX53" i="1"/>
  <c r="BI105" i="3"/>
  <c r="BH105" i="3"/>
  <c r="BG105" i="3"/>
  <c r="BF105" i="3"/>
  <c r="T105" i="3"/>
  <c r="T104" i="3" s="1"/>
  <c r="R105" i="3"/>
  <c r="R104" i="3" s="1"/>
  <c r="P105" i="3"/>
  <c r="P104" i="3" s="1"/>
  <c r="BK105" i="3"/>
  <c r="BK104" i="3" s="1"/>
  <c r="J104" i="3" s="1"/>
  <c r="J66" i="3" s="1"/>
  <c r="J105" i="3"/>
  <c r="BE105" i="3" s="1"/>
  <c r="BI103" i="3"/>
  <c r="BH103" i="3"/>
  <c r="BG103" i="3"/>
  <c r="BF103" i="3"/>
  <c r="BE103" i="3"/>
  <c r="T103" i="3"/>
  <c r="T102" i="3" s="1"/>
  <c r="R103" i="3"/>
  <c r="P103" i="3"/>
  <c r="P102" i="3" s="1"/>
  <c r="BK103" i="3"/>
  <c r="BK102" i="3" s="1"/>
  <c r="J102" i="3" s="1"/>
  <c r="J65" i="3" s="1"/>
  <c r="J103" i="3"/>
  <c r="BI101" i="3"/>
  <c r="BH101" i="3"/>
  <c r="BG101" i="3"/>
  <c r="BF101" i="3"/>
  <c r="T101" i="3"/>
  <c r="T100" i="3" s="1"/>
  <c r="R101" i="3"/>
  <c r="R100" i="3" s="1"/>
  <c r="P101" i="3"/>
  <c r="P100" i="3" s="1"/>
  <c r="BK101" i="3"/>
  <c r="J101" i="3"/>
  <c r="BE101" i="3" s="1"/>
  <c r="BI99" i="3"/>
  <c r="BH99" i="3"/>
  <c r="BG99" i="3"/>
  <c r="BF99" i="3"/>
  <c r="BE99" i="3"/>
  <c r="T99" i="3"/>
  <c r="T98" i="3" s="1"/>
  <c r="R99" i="3"/>
  <c r="R98" i="3" s="1"/>
  <c r="P99" i="3"/>
  <c r="P98" i="3" s="1"/>
  <c r="BK99" i="3"/>
  <c r="BK98" i="3" s="1"/>
  <c r="J98" i="3" s="1"/>
  <c r="J63" i="3" s="1"/>
  <c r="J99" i="3"/>
  <c r="BI97" i="3"/>
  <c r="BH97" i="3"/>
  <c r="BG97" i="3"/>
  <c r="BF97" i="3"/>
  <c r="T97" i="3"/>
  <c r="T96" i="3" s="1"/>
  <c r="R97" i="3"/>
  <c r="R96" i="3" s="1"/>
  <c r="P97" i="3"/>
  <c r="P96" i="3" s="1"/>
  <c r="BK97" i="3"/>
  <c r="BK96" i="3" s="1"/>
  <c r="J96" i="3" s="1"/>
  <c r="J62" i="3" s="1"/>
  <c r="J97" i="3"/>
  <c r="BE97" i="3" s="1"/>
  <c r="BI95" i="3"/>
  <c r="BH95" i="3"/>
  <c r="BG95" i="3"/>
  <c r="BF95" i="3"/>
  <c r="BE95" i="3"/>
  <c r="T95" i="3"/>
  <c r="T94" i="3" s="1"/>
  <c r="R95" i="3"/>
  <c r="P95" i="3"/>
  <c r="P94" i="3" s="1"/>
  <c r="BK95" i="3"/>
  <c r="BK94" i="3" s="1"/>
  <c r="J94" i="3" s="1"/>
  <c r="J61" i="3" s="1"/>
  <c r="J95" i="3"/>
  <c r="BI93" i="3"/>
  <c r="BH93" i="3"/>
  <c r="BG93" i="3"/>
  <c r="BF93" i="3"/>
  <c r="T93" i="3"/>
  <c r="T92" i="3" s="1"/>
  <c r="R93" i="3"/>
  <c r="R92" i="3" s="1"/>
  <c r="P93" i="3"/>
  <c r="P92" i="3" s="1"/>
  <c r="BK93" i="3"/>
  <c r="J93" i="3"/>
  <c r="BE93" i="3" s="1"/>
  <c r="BI91" i="3"/>
  <c r="BH91" i="3"/>
  <c r="BG91" i="3"/>
  <c r="F32" i="3" s="1"/>
  <c r="BB53" i="1" s="1"/>
  <c r="BF91" i="3"/>
  <c r="BE91" i="3"/>
  <c r="T91" i="3"/>
  <c r="T90" i="3" s="1"/>
  <c r="R91" i="3"/>
  <c r="R90" i="3" s="1"/>
  <c r="P91" i="3"/>
  <c r="P90" i="3" s="1"/>
  <c r="BK91" i="3"/>
  <c r="BK90" i="3" s="1"/>
  <c r="J90" i="3" s="1"/>
  <c r="J59" i="3" s="1"/>
  <c r="J91" i="3"/>
  <c r="BI89" i="3"/>
  <c r="F34" i="3" s="1"/>
  <c r="BD53" i="1" s="1"/>
  <c r="BH89" i="3"/>
  <c r="F33" i="3" s="1"/>
  <c r="BC53" i="1" s="1"/>
  <c r="BG89" i="3"/>
  <c r="BF89" i="3"/>
  <c r="F31" i="3" s="1"/>
  <c r="BA53" i="1" s="1"/>
  <c r="T89" i="3"/>
  <c r="T88" i="3" s="1"/>
  <c r="T87" i="3" s="1"/>
  <c r="T86" i="3" s="1"/>
  <c r="R89" i="3"/>
  <c r="R88" i="3" s="1"/>
  <c r="P89" i="3"/>
  <c r="P88" i="3" s="1"/>
  <c r="BK89" i="3"/>
  <c r="BK88" i="3" s="1"/>
  <c r="J89" i="3"/>
  <c r="BE89" i="3" s="1"/>
  <c r="J82" i="3"/>
  <c r="F82" i="3"/>
  <c r="J80" i="3"/>
  <c r="F80" i="3"/>
  <c r="E78" i="3"/>
  <c r="F52" i="3"/>
  <c r="J51" i="3"/>
  <c r="F51" i="3"/>
  <c r="F49" i="3"/>
  <c r="E47" i="3"/>
  <c r="J18" i="3"/>
  <c r="E18" i="3"/>
  <c r="F83" i="3" s="1"/>
  <c r="J17" i="3"/>
  <c r="J12" i="3"/>
  <c r="J49" i="3" s="1"/>
  <c r="E7" i="3"/>
  <c r="E45" i="3" s="1"/>
  <c r="P372" i="2"/>
  <c r="AY52" i="1"/>
  <c r="AX52" i="1"/>
  <c r="BI380" i="2"/>
  <c r="BH380" i="2"/>
  <c r="BG380" i="2"/>
  <c r="BF380" i="2"/>
  <c r="T380" i="2"/>
  <c r="T379" i="2" s="1"/>
  <c r="R380" i="2"/>
  <c r="R379" i="2" s="1"/>
  <c r="P380" i="2"/>
  <c r="P379" i="2" s="1"/>
  <c r="BK380" i="2"/>
  <c r="BK379" i="2" s="1"/>
  <c r="J379" i="2" s="1"/>
  <c r="J63" i="2" s="1"/>
  <c r="J380" i="2"/>
  <c r="BE380" i="2" s="1"/>
  <c r="BI378" i="2"/>
  <c r="BH378" i="2"/>
  <c r="BG378" i="2"/>
  <c r="BF378" i="2"/>
  <c r="BE378" i="2"/>
  <c r="T378" i="2"/>
  <c r="R378" i="2"/>
  <c r="P378" i="2"/>
  <c r="BK378" i="2"/>
  <c r="J378" i="2"/>
  <c r="BI377" i="2"/>
  <c r="BH377" i="2"/>
  <c r="BG377" i="2"/>
  <c r="BF377" i="2"/>
  <c r="T377" i="2"/>
  <c r="R377" i="2"/>
  <c r="P377" i="2"/>
  <c r="BK377" i="2"/>
  <c r="J377" i="2"/>
  <c r="BE377" i="2" s="1"/>
  <c r="BI376" i="2"/>
  <c r="BH376" i="2"/>
  <c r="BG376" i="2"/>
  <c r="BF376" i="2"/>
  <c r="BE376" i="2"/>
  <c r="T376" i="2"/>
  <c r="R376" i="2"/>
  <c r="P376" i="2"/>
  <c r="BK376" i="2"/>
  <c r="J376" i="2"/>
  <c r="BI374" i="2"/>
  <c r="BH374" i="2"/>
  <c r="BG374" i="2"/>
  <c r="BF374" i="2"/>
  <c r="T374" i="2"/>
  <c r="R374" i="2"/>
  <c r="P374" i="2"/>
  <c r="BK374" i="2"/>
  <c r="J374" i="2"/>
  <c r="BE374" i="2" s="1"/>
  <c r="BI373" i="2"/>
  <c r="BH373" i="2"/>
  <c r="BG373" i="2"/>
  <c r="BF373" i="2"/>
  <c r="BE373" i="2"/>
  <c r="T373" i="2"/>
  <c r="T372" i="2" s="1"/>
  <c r="R373" i="2"/>
  <c r="R372" i="2" s="1"/>
  <c r="P373" i="2"/>
  <c r="BK373" i="2"/>
  <c r="BK372" i="2" s="1"/>
  <c r="J372" i="2" s="1"/>
  <c r="J62" i="2" s="1"/>
  <c r="J373" i="2"/>
  <c r="BI370" i="2"/>
  <c r="BH370" i="2"/>
  <c r="BG370" i="2"/>
  <c r="BF370" i="2"/>
  <c r="T370" i="2"/>
  <c r="R370" i="2"/>
  <c r="P370" i="2"/>
  <c r="BK370" i="2"/>
  <c r="J370" i="2"/>
  <c r="BE370" i="2" s="1"/>
  <c r="BI367" i="2"/>
  <c r="BH367" i="2"/>
  <c r="BG367" i="2"/>
  <c r="BF367" i="2"/>
  <c r="T367" i="2"/>
  <c r="R367" i="2"/>
  <c r="P367" i="2"/>
  <c r="BK367" i="2"/>
  <c r="J367" i="2"/>
  <c r="BE367" i="2" s="1"/>
  <c r="BI365" i="2"/>
  <c r="BH365" i="2"/>
  <c r="BG365" i="2"/>
  <c r="BF365" i="2"/>
  <c r="T365" i="2"/>
  <c r="R365" i="2"/>
  <c r="P365" i="2"/>
  <c r="BK365" i="2"/>
  <c r="J365" i="2"/>
  <c r="BE365" i="2" s="1"/>
  <c r="BI363" i="2"/>
  <c r="BH363" i="2"/>
  <c r="BG363" i="2"/>
  <c r="BF363" i="2"/>
  <c r="T363" i="2"/>
  <c r="R363" i="2"/>
  <c r="P363" i="2"/>
  <c r="BK363" i="2"/>
  <c r="J363" i="2"/>
  <c r="BE363" i="2" s="1"/>
  <c r="BI361" i="2"/>
  <c r="BH361" i="2"/>
  <c r="BG361" i="2"/>
  <c r="BF361" i="2"/>
  <c r="T361" i="2"/>
  <c r="R361" i="2"/>
  <c r="P361" i="2"/>
  <c r="BK361" i="2"/>
  <c r="J361" i="2"/>
  <c r="BE361" i="2" s="1"/>
  <c r="BI359" i="2"/>
  <c r="BH359" i="2"/>
  <c r="BG359" i="2"/>
  <c r="BF359" i="2"/>
  <c r="T359" i="2"/>
  <c r="R359" i="2"/>
  <c r="P359" i="2"/>
  <c r="BK359" i="2"/>
  <c r="J359" i="2"/>
  <c r="BE359" i="2" s="1"/>
  <c r="BI357" i="2"/>
  <c r="BH357" i="2"/>
  <c r="BG357" i="2"/>
  <c r="BF357" i="2"/>
  <c r="T357" i="2"/>
  <c r="R357" i="2"/>
  <c r="P357" i="2"/>
  <c r="BK357" i="2"/>
  <c r="J357" i="2"/>
  <c r="BE357" i="2" s="1"/>
  <c r="BI354" i="2"/>
  <c r="BH354" i="2"/>
  <c r="BG354" i="2"/>
  <c r="BF354" i="2"/>
  <c r="BE354" i="2"/>
  <c r="T354" i="2"/>
  <c r="R354" i="2"/>
  <c r="P354" i="2"/>
  <c r="BK354" i="2"/>
  <c r="J354" i="2"/>
  <c r="BI352" i="2"/>
  <c r="BH352" i="2"/>
  <c r="BG352" i="2"/>
  <c r="BF352" i="2"/>
  <c r="T352" i="2"/>
  <c r="R352" i="2"/>
  <c r="P352" i="2"/>
  <c r="BK352" i="2"/>
  <c r="J352" i="2"/>
  <c r="BE352" i="2" s="1"/>
  <c r="BI351" i="2"/>
  <c r="BH351" i="2"/>
  <c r="BG351" i="2"/>
  <c r="BF351" i="2"/>
  <c r="BE351" i="2"/>
  <c r="T351" i="2"/>
  <c r="R351" i="2"/>
  <c r="P351" i="2"/>
  <c r="BK351" i="2"/>
  <c r="J351" i="2"/>
  <c r="BI349" i="2"/>
  <c r="BH349" i="2"/>
  <c r="BG349" i="2"/>
  <c r="BF349" i="2"/>
  <c r="T349" i="2"/>
  <c r="R349" i="2"/>
  <c r="P349" i="2"/>
  <c r="BK349" i="2"/>
  <c r="J349" i="2"/>
  <c r="BE349" i="2" s="1"/>
  <c r="BI347" i="2"/>
  <c r="BH347" i="2"/>
  <c r="BG347" i="2"/>
  <c r="BF347" i="2"/>
  <c r="BE347" i="2"/>
  <c r="T347" i="2"/>
  <c r="R347" i="2"/>
  <c r="P347" i="2"/>
  <c r="BK347" i="2"/>
  <c r="J347" i="2"/>
  <c r="BI345" i="2"/>
  <c r="BH345" i="2"/>
  <c r="BG345" i="2"/>
  <c r="BF345" i="2"/>
  <c r="T345" i="2"/>
  <c r="R345" i="2"/>
  <c r="P345" i="2"/>
  <c r="BK345" i="2"/>
  <c r="J345" i="2"/>
  <c r="BE345" i="2" s="1"/>
  <c r="BI342" i="2"/>
  <c r="BH342" i="2"/>
  <c r="BG342" i="2"/>
  <c r="BF342" i="2"/>
  <c r="BE342" i="2"/>
  <c r="T342" i="2"/>
  <c r="R342" i="2"/>
  <c r="P342" i="2"/>
  <c r="BK342" i="2"/>
  <c r="J342" i="2"/>
  <c r="BI336" i="2"/>
  <c r="BH336" i="2"/>
  <c r="BG336" i="2"/>
  <c r="BF336" i="2"/>
  <c r="T336" i="2"/>
  <c r="R336" i="2"/>
  <c r="P336" i="2"/>
  <c r="BK336" i="2"/>
  <c r="J336" i="2"/>
  <c r="BE336" i="2" s="1"/>
  <c r="BI334" i="2"/>
  <c r="BH334" i="2"/>
  <c r="BG334" i="2"/>
  <c r="BF334" i="2"/>
  <c r="BE334" i="2"/>
  <c r="T334" i="2"/>
  <c r="R334" i="2"/>
  <c r="P334" i="2"/>
  <c r="BK334" i="2"/>
  <c r="J334" i="2"/>
  <c r="BI332" i="2"/>
  <c r="BH332" i="2"/>
  <c r="BG332" i="2"/>
  <c r="BF332" i="2"/>
  <c r="T332" i="2"/>
  <c r="R332" i="2"/>
  <c r="P332" i="2"/>
  <c r="BK332" i="2"/>
  <c r="J332" i="2"/>
  <c r="BE332" i="2" s="1"/>
  <c r="BI330" i="2"/>
  <c r="BH330" i="2"/>
  <c r="BG330" i="2"/>
  <c r="BF330" i="2"/>
  <c r="BE330" i="2"/>
  <c r="T330" i="2"/>
  <c r="R330" i="2"/>
  <c r="P330" i="2"/>
  <c r="BK330" i="2"/>
  <c r="J330" i="2"/>
  <c r="BI327" i="2"/>
  <c r="BH327" i="2"/>
  <c r="BG327" i="2"/>
  <c r="BF327" i="2"/>
  <c r="T327" i="2"/>
  <c r="R327" i="2"/>
  <c r="P327" i="2"/>
  <c r="BK327" i="2"/>
  <c r="J327" i="2"/>
  <c r="BE327" i="2" s="1"/>
  <c r="BI324" i="2"/>
  <c r="BH324" i="2"/>
  <c r="BG324" i="2"/>
  <c r="BF324" i="2"/>
  <c r="BE324" i="2"/>
  <c r="T324" i="2"/>
  <c r="R324" i="2"/>
  <c r="P324" i="2"/>
  <c r="BK324" i="2"/>
  <c r="J324" i="2"/>
  <c r="BI321" i="2"/>
  <c r="BH321" i="2"/>
  <c r="BG321" i="2"/>
  <c r="BF321" i="2"/>
  <c r="T321" i="2"/>
  <c r="R321" i="2"/>
  <c r="P321" i="2"/>
  <c r="BK321" i="2"/>
  <c r="J321" i="2"/>
  <c r="BE321" i="2" s="1"/>
  <c r="BI318" i="2"/>
  <c r="BH318" i="2"/>
  <c r="BG318" i="2"/>
  <c r="BF318" i="2"/>
  <c r="BE318" i="2"/>
  <c r="T318" i="2"/>
  <c r="R318" i="2"/>
  <c r="P318" i="2"/>
  <c r="BK318" i="2"/>
  <c r="J318" i="2"/>
  <c r="BI315" i="2"/>
  <c r="BH315" i="2"/>
  <c r="BG315" i="2"/>
  <c r="BF315" i="2"/>
  <c r="T315" i="2"/>
  <c r="R315" i="2"/>
  <c r="P315" i="2"/>
  <c r="BK315" i="2"/>
  <c r="J315" i="2"/>
  <c r="BE315" i="2" s="1"/>
  <c r="BI312" i="2"/>
  <c r="BH312" i="2"/>
  <c r="BG312" i="2"/>
  <c r="BF312" i="2"/>
  <c r="BE312" i="2"/>
  <c r="T312" i="2"/>
  <c r="R312" i="2"/>
  <c r="P312" i="2"/>
  <c r="BK312" i="2"/>
  <c r="J312" i="2"/>
  <c r="BI309" i="2"/>
  <c r="BH309" i="2"/>
  <c r="BG309" i="2"/>
  <c r="BF309" i="2"/>
  <c r="T309" i="2"/>
  <c r="R309" i="2"/>
  <c r="P309" i="2"/>
  <c r="BK309" i="2"/>
  <c r="J309" i="2"/>
  <c r="BE309" i="2" s="1"/>
  <c r="BI306" i="2"/>
  <c r="BH306" i="2"/>
  <c r="BG306" i="2"/>
  <c r="BF306" i="2"/>
  <c r="BE306" i="2"/>
  <c r="T306" i="2"/>
  <c r="R306" i="2"/>
  <c r="P306" i="2"/>
  <c r="BK306" i="2"/>
  <c r="J306" i="2"/>
  <c r="BI303" i="2"/>
  <c r="BH303" i="2"/>
  <c r="BG303" i="2"/>
  <c r="BF303" i="2"/>
  <c r="T303" i="2"/>
  <c r="R303" i="2"/>
  <c r="P303" i="2"/>
  <c r="BK303" i="2"/>
  <c r="J303" i="2"/>
  <c r="BE303" i="2" s="1"/>
  <c r="BI301" i="2"/>
  <c r="BH301" i="2"/>
  <c r="BG301" i="2"/>
  <c r="BF301" i="2"/>
  <c r="BE301" i="2"/>
  <c r="T301" i="2"/>
  <c r="R301" i="2"/>
  <c r="P301" i="2"/>
  <c r="BK301" i="2"/>
  <c r="J301" i="2"/>
  <c r="BI297" i="2"/>
  <c r="BH297" i="2"/>
  <c r="BG297" i="2"/>
  <c r="BF297" i="2"/>
  <c r="T297" i="2"/>
  <c r="R297" i="2"/>
  <c r="P297" i="2"/>
  <c r="BK297" i="2"/>
  <c r="J297" i="2"/>
  <c r="BE297" i="2" s="1"/>
  <c r="BI295" i="2"/>
  <c r="BH295" i="2"/>
  <c r="BG295" i="2"/>
  <c r="BF295" i="2"/>
  <c r="BE295" i="2"/>
  <c r="T295" i="2"/>
  <c r="R295" i="2"/>
  <c r="P295" i="2"/>
  <c r="BK295" i="2"/>
  <c r="J295" i="2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BE291" i="2"/>
  <c r="T291" i="2"/>
  <c r="R291" i="2"/>
  <c r="P291" i="2"/>
  <c r="BK291" i="2"/>
  <c r="J291" i="2"/>
  <c r="BI290" i="2"/>
  <c r="BH290" i="2"/>
  <c r="BG290" i="2"/>
  <c r="BF290" i="2"/>
  <c r="T290" i="2"/>
  <c r="R290" i="2"/>
  <c r="P290" i="2"/>
  <c r="BK290" i="2"/>
  <c r="J290" i="2"/>
  <c r="BE290" i="2" s="1"/>
  <c r="BI288" i="2"/>
  <c r="BH288" i="2"/>
  <c r="BG288" i="2"/>
  <c r="BF288" i="2"/>
  <c r="BE288" i="2"/>
  <c r="T288" i="2"/>
  <c r="R288" i="2"/>
  <c r="P288" i="2"/>
  <c r="BK288" i="2"/>
  <c r="J288" i="2"/>
  <c r="BI286" i="2"/>
  <c r="BH286" i="2"/>
  <c r="BG286" i="2"/>
  <c r="BF286" i="2"/>
  <c r="T286" i="2"/>
  <c r="R286" i="2"/>
  <c r="P286" i="2"/>
  <c r="BK286" i="2"/>
  <c r="J286" i="2"/>
  <c r="BE286" i="2" s="1"/>
  <c r="BI284" i="2"/>
  <c r="BH284" i="2"/>
  <c r="BG284" i="2"/>
  <c r="BF284" i="2"/>
  <c r="BE284" i="2"/>
  <c r="T284" i="2"/>
  <c r="R284" i="2"/>
  <c r="P284" i="2"/>
  <c r="BK284" i="2"/>
  <c r="J284" i="2"/>
  <c r="BI282" i="2"/>
  <c r="BH282" i="2"/>
  <c r="BG282" i="2"/>
  <c r="BF282" i="2"/>
  <c r="T282" i="2"/>
  <c r="R282" i="2"/>
  <c r="P282" i="2"/>
  <c r="BK282" i="2"/>
  <c r="J282" i="2"/>
  <c r="BE282" i="2" s="1"/>
  <c r="BI280" i="2"/>
  <c r="BH280" i="2"/>
  <c r="BG280" i="2"/>
  <c r="BF280" i="2"/>
  <c r="BE280" i="2"/>
  <c r="T280" i="2"/>
  <c r="R280" i="2"/>
  <c r="P280" i="2"/>
  <c r="BK280" i="2"/>
  <c r="J280" i="2"/>
  <c r="BI278" i="2"/>
  <c r="BH278" i="2"/>
  <c r="BG278" i="2"/>
  <c r="BF278" i="2"/>
  <c r="T278" i="2"/>
  <c r="R278" i="2"/>
  <c r="P278" i="2"/>
  <c r="BK278" i="2"/>
  <c r="J278" i="2"/>
  <c r="BE278" i="2" s="1"/>
  <c r="BI276" i="2"/>
  <c r="BH276" i="2"/>
  <c r="BG276" i="2"/>
  <c r="BF276" i="2"/>
  <c r="BE276" i="2"/>
  <c r="T276" i="2"/>
  <c r="R276" i="2"/>
  <c r="P276" i="2"/>
  <c r="BK276" i="2"/>
  <c r="J276" i="2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BE272" i="2"/>
  <c r="T272" i="2"/>
  <c r="T271" i="2" s="1"/>
  <c r="R272" i="2"/>
  <c r="R271" i="2" s="1"/>
  <c r="P272" i="2"/>
  <c r="P271" i="2" s="1"/>
  <c r="BK272" i="2"/>
  <c r="BK271" i="2" s="1"/>
  <c r="J271" i="2" s="1"/>
  <c r="J61" i="2" s="1"/>
  <c r="J272" i="2"/>
  <c r="BI270" i="2"/>
  <c r="BH270" i="2"/>
  <c r="BG270" i="2"/>
  <c r="BF270" i="2"/>
  <c r="BE270" i="2"/>
  <c r="T270" i="2"/>
  <c r="R270" i="2"/>
  <c r="P270" i="2"/>
  <c r="BK270" i="2"/>
  <c r="J270" i="2"/>
  <c r="BI268" i="2"/>
  <c r="BH268" i="2"/>
  <c r="BG268" i="2"/>
  <c r="BF268" i="2"/>
  <c r="T268" i="2"/>
  <c r="R268" i="2"/>
  <c r="P268" i="2"/>
  <c r="BK268" i="2"/>
  <c r="J268" i="2"/>
  <c r="BE268" i="2" s="1"/>
  <c r="BI264" i="2"/>
  <c r="BH264" i="2"/>
  <c r="BG264" i="2"/>
  <c r="BF264" i="2"/>
  <c r="BE264" i="2"/>
  <c r="T264" i="2"/>
  <c r="R264" i="2"/>
  <c r="P264" i="2"/>
  <c r="BK264" i="2"/>
  <c r="J264" i="2"/>
  <c r="BI263" i="2"/>
  <c r="BH263" i="2"/>
  <c r="BG263" i="2"/>
  <c r="BF263" i="2"/>
  <c r="T263" i="2"/>
  <c r="R263" i="2"/>
  <c r="P263" i="2"/>
  <c r="BK263" i="2"/>
  <c r="J263" i="2"/>
  <c r="BE263" i="2" s="1"/>
  <c r="BI261" i="2"/>
  <c r="BH261" i="2"/>
  <c r="BG261" i="2"/>
  <c r="BF261" i="2"/>
  <c r="BE261" i="2"/>
  <c r="T261" i="2"/>
  <c r="R261" i="2"/>
  <c r="P261" i="2"/>
  <c r="BK261" i="2"/>
  <c r="J261" i="2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BE258" i="2"/>
  <c r="T258" i="2"/>
  <c r="R258" i="2"/>
  <c r="P258" i="2"/>
  <c r="BK258" i="2"/>
  <c r="J258" i="2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BE253" i="2"/>
  <c r="T253" i="2"/>
  <c r="R253" i="2"/>
  <c r="P253" i="2"/>
  <c r="BK253" i="2"/>
  <c r="J253" i="2"/>
  <c r="BI251" i="2"/>
  <c r="BH251" i="2"/>
  <c r="BG251" i="2"/>
  <c r="BF251" i="2"/>
  <c r="T251" i="2"/>
  <c r="R251" i="2"/>
  <c r="P251" i="2"/>
  <c r="BK251" i="2"/>
  <c r="J251" i="2"/>
  <c r="BE251" i="2" s="1"/>
  <c r="BI248" i="2"/>
  <c r="BH248" i="2"/>
  <c r="BG248" i="2"/>
  <c r="BF248" i="2"/>
  <c r="BE248" i="2"/>
  <c r="T248" i="2"/>
  <c r="T247" i="2" s="1"/>
  <c r="R248" i="2"/>
  <c r="R247" i="2" s="1"/>
  <c r="P248" i="2"/>
  <c r="P247" i="2" s="1"/>
  <c r="BK248" i="2"/>
  <c r="BK247" i="2" s="1"/>
  <c r="J247" i="2" s="1"/>
  <c r="J60" i="2" s="1"/>
  <c r="J248" i="2"/>
  <c r="BI245" i="2"/>
  <c r="BH245" i="2"/>
  <c r="BG245" i="2"/>
  <c r="BF245" i="2"/>
  <c r="T245" i="2"/>
  <c r="R245" i="2"/>
  <c r="P245" i="2"/>
  <c r="BK245" i="2"/>
  <c r="J245" i="2"/>
  <c r="BE245" i="2" s="1"/>
  <c r="BI242" i="2"/>
  <c r="BH242" i="2"/>
  <c r="BG242" i="2"/>
  <c r="BF242" i="2"/>
  <c r="BE242" i="2"/>
  <c r="T242" i="2"/>
  <c r="R242" i="2"/>
  <c r="P242" i="2"/>
  <c r="BK242" i="2"/>
  <c r="J242" i="2"/>
  <c r="BI239" i="2"/>
  <c r="BH239" i="2"/>
  <c r="BG239" i="2"/>
  <c r="BF239" i="2"/>
  <c r="T239" i="2"/>
  <c r="R239" i="2"/>
  <c r="P239" i="2"/>
  <c r="BK239" i="2"/>
  <c r="J239" i="2"/>
  <c r="BE239" i="2" s="1"/>
  <c r="BI234" i="2"/>
  <c r="BH234" i="2"/>
  <c r="BG234" i="2"/>
  <c r="BF234" i="2"/>
  <c r="BE234" i="2"/>
  <c r="T234" i="2"/>
  <c r="R234" i="2"/>
  <c r="P234" i="2"/>
  <c r="BK234" i="2"/>
  <c r="J234" i="2"/>
  <c r="BI232" i="2"/>
  <c r="BH232" i="2"/>
  <c r="BG232" i="2"/>
  <c r="BF232" i="2"/>
  <c r="T232" i="2"/>
  <c r="R232" i="2"/>
  <c r="P232" i="2"/>
  <c r="BK232" i="2"/>
  <c r="J232" i="2"/>
  <c r="BE232" i="2" s="1"/>
  <c r="BI230" i="2"/>
  <c r="BH230" i="2"/>
  <c r="BG230" i="2"/>
  <c r="BF230" i="2"/>
  <c r="BE230" i="2"/>
  <c r="T230" i="2"/>
  <c r="R230" i="2"/>
  <c r="P230" i="2"/>
  <c r="BK230" i="2"/>
  <c r="J230" i="2"/>
  <c r="BI228" i="2"/>
  <c r="BH228" i="2"/>
  <c r="BG228" i="2"/>
  <c r="BF228" i="2"/>
  <c r="T228" i="2"/>
  <c r="R228" i="2"/>
  <c r="P228" i="2"/>
  <c r="BK228" i="2"/>
  <c r="J228" i="2"/>
  <c r="BE228" i="2" s="1"/>
  <c r="BI223" i="2"/>
  <c r="BH223" i="2"/>
  <c r="BG223" i="2"/>
  <c r="BF223" i="2"/>
  <c r="BE223" i="2"/>
  <c r="T223" i="2"/>
  <c r="R223" i="2"/>
  <c r="P223" i="2"/>
  <c r="BK223" i="2"/>
  <c r="J223" i="2"/>
  <c r="BI221" i="2"/>
  <c r="BH221" i="2"/>
  <c r="BG221" i="2"/>
  <c r="BF221" i="2"/>
  <c r="T221" i="2"/>
  <c r="R221" i="2"/>
  <c r="P221" i="2"/>
  <c r="BK221" i="2"/>
  <c r="J221" i="2"/>
  <c r="BE221" i="2" s="1"/>
  <c r="BI219" i="2"/>
  <c r="BH219" i="2"/>
  <c r="BG219" i="2"/>
  <c r="BF219" i="2"/>
  <c r="BE219" i="2"/>
  <c r="T219" i="2"/>
  <c r="R219" i="2"/>
  <c r="P219" i="2"/>
  <c r="BK219" i="2"/>
  <c r="J219" i="2"/>
  <c r="BI217" i="2"/>
  <c r="BH217" i="2"/>
  <c r="BG217" i="2"/>
  <c r="BF217" i="2"/>
  <c r="T217" i="2"/>
  <c r="R217" i="2"/>
  <c r="P217" i="2"/>
  <c r="BK217" i="2"/>
  <c r="J217" i="2"/>
  <c r="BE217" i="2" s="1"/>
  <c r="BI211" i="2"/>
  <c r="BH211" i="2"/>
  <c r="BG211" i="2"/>
  <c r="BF211" i="2"/>
  <c r="BE211" i="2"/>
  <c r="T211" i="2"/>
  <c r="R211" i="2"/>
  <c r="P211" i="2"/>
  <c r="BK211" i="2"/>
  <c r="J211" i="2"/>
  <c r="BI209" i="2"/>
  <c r="BH209" i="2"/>
  <c r="BG209" i="2"/>
  <c r="BF209" i="2"/>
  <c r="T209" i="2"/>
  <c r="R209" i="2"/>
  <c r="P209" i="2"/>
  <c r="BK209" i="2"/>
  <c r="J209" i="2"/>
  <c r="BE209" i="2" s="1"/>
  <c r="BI203" i="2"/>
  <c r="BH203" i="2"/>
  <c r="BG203" i="2"/>
  <c r="BF203" i="2"/>
  <c r="BE203" i="2"/>
  <c r="T203" i="2"/>
  <c r="T202" i="2" s="1"/>
  <c r="R203" i="2"/>
  <c r="R202" i="2" s="1"/>
  <c r="P203" i="2"/>
  <c r="P202" i="2" s="1"/>
  <c r="BK203" i="2"/>
  <c r="BK202" i="2" s="1"/>
  <c r="J202" i="2" s="1"/>
  <c r="J59" i="2" s="1"/>
  <c r="J203" i="2"/>
  <c r="BI199" i="2"/>
  <c r="BH199" i="2"/>
  <c r="BG199" i="2"/>
  <c r="BF199" i="2"/>
  <c r="BE199" i="2"/>
  <c r="T199" i="2"/>
  <c r="R199" i="2"/>
  <c r="P199" i="2"/>
  <c r="BK199" i="2"/>
  <c r="J199" i="2"/>
  <c r="BI196" i="2"/>
  <c r="BH196" i="2"/>
  <c r="BG196" i="2"/>
  <c r="BF196" i="2"/>
  <c r="T196" i="2"/>
  <c r="R196" i="2"/>
  <c r="P196" i="2"/>
  <c r="BK196" i="2"/>
  <c r="J196" i="2"/>
  <c r="BE196" i="2" s="1"/>
  <c r="BI189" i="2"/>
  <c r="BH189" i="2"/>
  <c r="BG189" i="2"/>
  <c r="BF189" i="2"/>
  <c r="BE189" i="2"/>
  <c r="T189" i="2"/>
  <c r="R189" i="2"/>
  <c r="P189" i="2"/>
  <c r="BK189" i="2"/>
  <c r="J189" i="2"/>
  <c r="BI186" i="2"/>
  <c r="BH186" i="2"/>
  <c r="BG186" i="2"/>
  <c r="BF186" i="2"/>
  <c r="T186" i="2"/>
  <c r="R186" i="2"/>
  <c r="P186" i="2"/>
  <c r="BK186" i="2"/>
  <c r="J186" i="2"/>
  <c r="BE186" i="2" s="1"/>
  <c r="BI182" i="2"/>
  <c r="BH182" i="2"/>
  <c r="BG182" i="2"/>
  <c r="BF182" i="2"/>
  <c r="BE182" i="2"/>
  <c r="T182" i="2"/>
  <c r="R182" i="2"/>
  <c r="P182" i="2"/>
  <c r="BK182" i="2"/>
  <c r="J182" i="2"/>
  <c r="BI178" i="2"/>
  <c r="BH178" i="2"/>
  <c r="BG178" i="2"/>
  <c r="BF178" i="2"/>
  <c r="T178" i="2"/>
  <c r="R178" i="2"/>
  <c r="P178" i="2"/>
  <c r="BK178" i="2"/>
  <c r="J178" i="2"/>
  <c r="BE178" i="2" s="1"/>
  <c r="BI174" i="2"/>
  <c r="BH174" i="2"/>
  <c r="BG174" i="2"/>
  <c r="BF174" i="2"/>
  <c r="BE174" i="2"/>
  <c r="T174" i="2"/>
  <c r="R174" i="2"/>
  <c r="P174" i="2"/>
  <c r="BK174" i="2"/>
  <c r="J174" i="2"/>
  <c r="BI170" i="2"/>
  <c r="BH170" i="2"/>
  <c r="BG170" i="2"/>
  <c r="BF170" i="2"/>
  <c r="T170" i="2"/>
  <c r="R170" i="2"/>
  <c r="P170" i="2"/>
  <c r="BK170" i="2"/>
  <c r="J170" i="2"/>
  <c r="BE170" i="2" s="1"/>
  <c r="BI167" i="2"/>
  <c r="BH167" i="2"/>
  <c r="BG167" i="2"/>
  <c r="BF167" i="2"/>
  <c r="BE167" i="2"/>
  <c r="T167" i="2"/>
  <c r="R167" i="2"/>
  <c r="P167" i="2"/>
  <c r="BK167" i="2"/>
  <c r="J167" i="2"/>
  <c r="BI164" i="2"/>
  <c r="BH164" i="2"/>
  <c r="BG164" i="2"/>
  <c r="BF164" i="2"/>
  <c r="T164" i="2"/>
  <c r="R164" i="2"/>
  <c r="P164" i="2"/>
  <c r="BK164" i="2"/>
  <c r="J164" i="2"/>
  <c r="BE164" i="2" s="1"/>
  <c r="BI161" i="2"/>
  <c r="BH161" i="2"/>
  <c r="BG161" i="2"/>
  <c r="BF161" i="2"/>
  <c r="BE161" i="2"/>
  <c r="T161" i="2"/>
  <c r="R161" i="2"/>
  <c r="P161" i="2"/>
  <c r="BK161" i="2"/>
  <c r="J161" i="2"/>
  <c r="BI158" i="2"/>
  <c r="BH158" i="2"/>
  <c r="BG158" i="2"/>
  <c r="BF158" i="2"/>
  <c r="T158" i="2"/>
  <c r="R158" i="2"/>
  <c r="P158" i="2"/>
  <c r="BK158" i="2"/>
  <c r="J158" i="2"/>
  <c r="BE158" i="2" s="1"/>
  <c r="BI155" i="2"/>
  <c r="BH155" i="2"/>
  <c r="BG155" i="2"/>
  <c r="BF155" i="2"/>
  <c r="BE155" i="2"/>
  <c r="T155" i="2"/>
  <c r="R155" i="2"/>
  <c r="P155" i="2"/>
  <c r="BK155" i="2"/>
  <c r="J155" i="2"/>
  <c r="BI151" i="2"/>
  <c r="BH151" i="2"/>
  <c r="BG151" i="2"/>
  <c r="BF151" i="2"/>
  <c r="T151" i="2"/>
  <c r="R151" i="2"/>
  <c r="P151" i="2"/>
  <c r="BK151" i="2"/>
  <c r="J151" i="2"/>
  <c r="BE151" i="2" s="1"/>
  <c r="BI146" i="2"/>
  <c r="BH146" i="2"/>
  <c r="BG146" i="2"/>
  <c r="BF146" i="2"/>
  <c r="BE146" i="2"/>
  <c r="T146" i="2"/>
  <c r="R146" i="2"/>
  <c r="P146" i="2"/>
  <c r="BK146" i="2"/>
  <c r="J146" i="2"/>
  <c r="BI141" i="2"/>
  <c r="BH141" i="2"/>
  <c r="BG141" i="2"/>
  <c r="BF141" i="2"/>
  <c r="T141" i="2"/>
  <c r="R141" i="2"/>
  <c r="P141" i="2"/>
  <c r="BK141" i="2"/>
  <c r="J141" i="2"/>
  <c r="BE141" i="2" s="1"/>
  <c r="BI138" i="2"/>
  <c r="BH138" i="2"/>
  <c r="BG138" i="2"/>
  <c r="BF138" i="2"/>
  <c r="BE138" i="2"/>
  <c r="T138" i="2"/>
  <c r="R138" i="2"/>
  <c r="P138" i="2"/>
  <c r="BK138" i="2"/>
  <c r="J138" i="2"/>
  <c r="BI135" i="2"/>
  <c r="BH135" i="2"/>
  <c r="BG135" i="2"/>
  <c r="BF135" i="2"/>
  <c r="T135" i="2"/>
  <c r="R135" i="2"/>
  <c r="P135" i="2"/>
  <c r="BK135" i="2"/>
  <c r="J135" i="2"/>
  <c r="BE135" i="2" s="1"/>
  <c r="BI130" i="2"/>
  <c r="BH130" i="2"/>
  <c r="BG130" i="2"/>
  <c r="BF130" i="2"/>
  <c r="BE130" i="2"/>
  <c r="T130" i="2"/>
  <c r="R130" i="2"/>
  <c r="P130" i="2"/>
  <c r="BK130" i="2"/>
  <c r="J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BE128" i="2"/>
  <c r="T128" i="2"/>
  <c r="R128" i="2"/>
  <c r="P128" i="2"/>
  <c r="BK128" i="2"/>
  <c r="J128" i="2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BE125" i="2"/>
  <c r="T125" i="2"/>
  <c r="R125" i="2"/>
  <c r="P125" i="2"/>
  <c r="BK125" i="2"/>
  <c r="J125" i="2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BE121" i="2"/>
  <c r="T121" i="2"/>
  <c r="R121" i="2"/>
  <c r="P121" i="2"/>
  <c r="BK121" i="2"/>
  <c r="J121" i="2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BE117" i="2"/>
  <c r="T117" i="2"/>
  <c r="R117" i="2"/>
  <c r="P117" i="2"/>
  <c r="BK117" i="2"/>
  <c r="J117" i="2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BF110" i="2"/>
  <c r="BE110" i="2"/>
  <c r="T110" i="2"/>
  <c r="R110" i="2"/>
  <c r="P110" i="2"/>
  <c r="BK110" i="2"/>
  <c r="J110" i="2"/>
  <c r="BI108" i="2"/>
  <c r="BH108" i="2"/>
  <c r="BG108" i="2"/>
  <c r="BF108" i="2"/>
  <c r="T108" i="2"/>
  <c r="R108" i="2"/>
  <c r="P108" i="2"/>
  <c r="BK108" i="2"/>
  <c r="J108" i="2"/>
  <c r="BE108" i="2" s="1"/>
  <c r="BI106" i="2"/>
  <c r="BH106" i="2"/>
  <c r="BG106" i="2"/>
  <c r="BF106" i="2"/>
  <c r="BE106" i="2"/>
  <c r="T106" i="2"/>
  <c r="R106" i="2"/>
  <c r="P106" i="2"/>
  <c r="BK106" i="2"/>
  <c r="J106" i="2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BG99" i="2"/>
  <c r="BF99" i="2"/>
  <c r="BE99" i="2"/>
  <c r="T99" i="2"/>
  <c r="R99" i="2"/>
  <c r="P99" i="2"/>
  <c r="BK99" i="2"/>
  <c r="J99" i="2"/>
  <c r="BI96" i="2"/>
  <c r="BH96" i="2"/>
  <c r="BG96" i="2"/>
  <c r="BF96" i="2"/>
  <c r="T96" i="2"/>
  <c r="R96" i="2"/>
  <c r="P96" i="2"/>
  <c r="BK96" i="2"/>
  <c r="J96" i="2"/>
  <c r="BE96" i="2" s="1"/>
  <c r="BI93" i="2"/>
  <c r="BH93" i="2"/>
  <c r="BG93" i="2"/>
  <c r="BF93" i="2"/>
  <c r="BE93" i="2"/>
  <c r="T93" i="2"/>
  <c r="R93" i="2"/>
  <c r="P93" i="2"/>
  <c r="BK93" i="2"/>
  <c r="J93" i="2"/>
  <c r="BI88" i="2"/>
  <c r="BH88" i="2"/>
  <c r="BG88" i="2"/>
  <c r="BF88" i="2"/>
  <c r="T88" i="2"/>
  <c r="R88" i="2"/>
  <c r="P88" i="2"/>
  <c r="BK88" i="2"/>
  <c r="J88" i="2"/>
  <c r="BE88" i="2" s="1"/>
  <c r="BI86" i="2"/>
  <c r="F34" i="2" s="1"/>
  <c r="BD52" i="1" s="1"/>
  <c r="BD51" i="1" s="1"/>
  <c r="W30" i="1" s="1"/>
  <c r="BH86" i="2"/>
  <c r="F33" i="2" s="1"/>
  <c r="BC52" i="1" s="1"/>
  <c r="BC51" i="1" s="1"/>
  <c r="BG86" i="2"/>
  <c r="F32" i="2" s="1"/>
  <c r="BB52" i="1" s="1"/>
  <c r="BF86" i="2"/>
  <c r="F31" i="2" s="1"/>
  <c r="BA52" i="1" s="1"/>
  <c r="BA51" i="1" s="1"/>
  <c r="BE86" i="2"/>
  <c r="T86" i="2"/>
  <c r="T85" i="2" s="1"/>
  <c r="R86" i="2"/>
  <c r="R85" i="2" s="1"/>
  <c r="P86" i="2"/>
  <c r="P85" i="2" s="1"/>
  <c r="P84" i="2" s="1"/>
  <c r="P83" i="2" s="1"/>
  <c r="AU52" i="1" s="1"/>
  <c r="BK86" i="2"/>
  <c r="BK85" i="2" s="1"/>
  <c r="J86" i="2"/>
  <c r="J79" i="2"/>
  <c r="F79" i="2"/>
  <c r="J77" i="2"/>
  <c r="F77" i="2"/>
  <c r="E75" i="2"/>
  <c r="J51" i="2"/>
  <c r="F51" i="2"/>
  <c r="F49" i="2"/>
  <c r="E47" i="2"/>
  <c r="J18" i="2"/>
  <c r="E18" i="2"/>
  <c r="F80" i="2" s="1"/>
  <c r="J17" i="2"/>
  <c r="J12" i="2"/>
  <c r="J49" i="2" s="1"/>
  <c r="E7" i="2"/>
  <c r="E73" i="2" s="1"/>
  <c r="AS51" i="1"/>
  <c r="L47" i="1"/>
  <c r="AM46" i="1"/>
  <c r="L46" i="1"/>
  <c r="AM44" i="1"/>
  <c r="L44" i="1"/>
  <c r="L42" i="1"/>
  <c r="L41" i="1"/>
  <c r="T84" i="2" l="1"/>
  <c r="T83" i="2" s="1"/>
  <c r="W29" i="1"/>
  <c r="AY51" i="1"/>
  <c r="R87" i="3"/>
  <c r="R86" i="3" s="1"/>
  <c r="J30" i="2"/>
  <c r="AV52" i="1" s="1"/>
  <c r="J30" i="3"/>
  <c r="AV53" i="1" s="1"/>
  <c r="AT53" i="1" s="1"/>
  <c r="F30" i="3"/>
  <c r="AZ53" i="1" s="1"/>
  <c r="W27" i="1"/>
  <c r="AW51" i="1"/>
  <c r="AK27" i="1" s="1"/>
  <c r="BK87" i="3"/>
  <c r="J88" i="3"/>
  <c r="J58" i="3" s="1"/>
  <c r="BK84" i="2"/>
  <c r="J85" i="2"/>
  <c r="J58" i="2" s="1"/>
  <c r="R84" i="2"/>
  <c r="R83" i="2" s="1"/>
  <c r="BB51" i="1"/>
  <c r="P87" i="3"/>
  <c r="P86" i="3" s="1"/>
  <c r="AU53" i="1" s="1"/>
  <c r="AU51" i="1" s="1"/>
  <c r="F52" i="2"/>
  <c r="E45" i="2"/>
  <c r="J31" i="2"/>
  <c r="AW52" i="1" s="1"/>
  <c r="J31" i="3"/>
  <c r="AW53" i="1" s="1"/>
  <c r="F30" i="2"/>
  <c r="AZ52" i="1" s="1"/>
  <c r="AZ51" i="1" s="1"/>
  <c r="E76" i="3"/>
  <c r="W26" i="1" l="1"/>
  <c r="AV51" i="1"/>
  <c r="W28" i="1"/>
  <c r="AX51" i="1"/>
  <c r="J87" i="3"/>
  <c r="J57" i="3" s="1"/>
  <c r="BK86" i="3"/>
  <c r="J86" i="3" s="1"/>
  <c r="J84" i="2"/>
  <c r="J57" i="2" s="1"/>
  <c r="BK83" i="2"/>
  <c r="J83" i="2" s="1"/>
  <c r="AT52" i="1"/>
  <c r="J56" i="2" l="1"/>
  <c r="J27" i="2"/>
  <c r="J56" i="3"/>
  <c r="J27" i="3"/>
  <c r="AT51" i="1"/>
  <c r="AK26" i="1"/>
  <c r="AG53" i="1" l="1"/>
  <c r="AN53" i="1" s="1"/>
  <c r="J36" i="3"/>
  <c r="J36" i="2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<sst xmlns="http://schemas.openxmlformats.org/spreadsheetml/2006/main" count="4358" uniqueCount="905">
  <si>
    <t>Export VZ</t>
  </si>
  <si>
    <t>List obsahuje:</t>
  </si>
  <si>
    <t>3.0</t>
  </si>
  <si>
    <t/>
  </si>
  <si>
    <t>False</t>
  </si>
  <si>
    <t>{c58f0047-5965-403b-b349-aebfb6107fa7}</t>
  </si>
  <si>
    <t>&gt;&gt;  skryté sloupce  &lt;&lt;</t>
  </si>
  <si>
    <t>0,1</t>
  </si>
  <si>
    <t>21</t>
  </si>
  <si>
    <t>1</t>
  </si>
  <si>
    <t>15</t>
  </si>
  <si>
    <t>v ---  níže se nacházejí doplnkové a pomocné údaje k sestavám  --- v</t>
  </si>
  <si>
    <t>Návod na vyplnění</t>
  </si>
  <si>
    <t>0,001</t>
  </si>
  <si>
    <t>Kód:</t>
  </si>
  <si>
    <t>Tenet90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</si>
  <si>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</si>
  <si>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</si>
  <si>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Trutnov-Volanov, Chodník pro pěší - II. část</t>
  </si>
  <si>
    <t>KSO:</t>
  </si>
  <si>
    <t>CC-CZ:</t>
  </si>
  <si>
    <t>Místo:</t>
  </si>
  <si>
    <t xml:space="preserve">Trutnov- Volanov </t>
  </si>
  <si>
    <t>Datum:</t>
  </si>
  <si>
    <t>19.07.2016</t>
  </si>
  <si>
    <t>10</t>
  </si>
  <si>
    <t>100</t>
  </si>
  <si>
    <t>Zadavatel:</t>
  </si>
  <si>
    <t>IČ:</t>
  </si>
  <si>
    <t>Město Trutnov, Slovanské nám. 165, Trutnov</t>
  </si>
  <si>
    <t>DIČ:</t>
  </si>
  <si>
    <t>Uchazeč:</t>
  </si>
  <si>
    <t>Vyplň údaj</t>
  </si>
  <si>
    <t>Projektant:</t>
  </si>
  <si>
    <t>Tenet spol. s r.o., Horská 64, Trutnov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</si>
  <si>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</si>
  <si>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</si>
  <si>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</si>
  <si>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</si>
  <si>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</si>
  <si>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</si>
  <si>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</si>
  <si>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</si>
  <si>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</si>
  <si>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</si>
  <si>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</si>
  <si>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</si>
  <si>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</si>
  <si>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</si>
  <si>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</si>
  <si>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</si>
  <si>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</si>
  <si>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</si>
  <si>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</si>
  <si>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</si>
  <si>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</si>
  <si>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</si>
  <si>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</si>
  <si>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</si>
  <si>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</si>
  <si>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</si>
  <si>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</si>
  <si>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</si>
  <si>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</si>
  <si>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</si>
  <si>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</si>
  <si>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</si>
  <si>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</si>
  <si>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</si>
  <si>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</si>
  <si>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</si>
  <si>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</si>
  <si>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</si>
  <si>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</si>
  <si>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</si>
  <si>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 Chodník pro pěší</t>
  </si>
  <si>
    <t>STA</t>
  </si>
  <si>
    <t>{1955d149-3590-40a7-99e4-282f52c8a211}</t>
  </si>
  <si>
    <t>2</t>
  </si>
  <si>
    <t>Ostatní a vedlejší náklady</t>
  </si>
  <si>
    <t>{ca8d4812-de49-4a56-ac6c-f5df62c52d8d}</t>
  </si>
  <si>
    <t>Zpět na list:</t>
  </si>
  <si>
    <t>fig1</t>
  </si>
  <si>
    <t>výkop pro vtokovou jímku, uliční vpustě</t>
  </si>
  <si>
    <t>74,62</t>
  </si>
  <si>
    <t>fig2</t>
  </si>
  <si>
    <t>rýha pro odvodňovací žlab</t>
  </si>
  <si>
    <t>9</t>
  </si>
  <si>
    <t>KRYCÍ LIST SOUPISU</t>
  </si>
  <si>
    <t>fig3</t>
  </si>
  <si>
    <t>zásyp kolem vtokové jímky</t>
  </si>
  <si>
    <t>31,62</t>
  </si>
  <si>
    <t>Objekt:</t>
  </si>
  <si>
    <t>1 - SO 101 Chodník pro pěší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</si>
  <si>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</si>
  <si>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</si>
  <si>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</si>
  <si>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</si>
  <si>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</si>
  <si>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</si>
  <si>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</si>
  <si>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</si>
  <si>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</si>
  <si>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</si>
  <si>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</si>
  <si>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</si>
  <si>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</si>
  <si>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</si>
  <si>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</si>
  <si>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</si>
  <si>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</si>
  <si>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</si>
  <si>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</si>
  <si>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</si>
  <si>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</si>
  <si>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</si>
  <si>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</si>
  <si>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</si>
  <si>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</si>
  <si>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</si>
  <si>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</si>
  <si>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</si>
  <si>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</si>
  <si>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</si>
  <si>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</si>
  <si>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113154113</t>
  </si>
  <si>
    <t>Frézování živičného krytu tl 50 mm pruh š 0,5 m pl do 500 m2 bez překážek v trase</t>
  </si>
  <si>
    <t>m2</t>
  </si>
  <si>
    <t>CS ÚRS 2016 02</t>
  </si>
  <si>
    <t>4</t>
  </si>
  <si>
    <t>1550445977</t>
  </si>
  <si>
    <t>VV</t>
  </si>
  <si>
    <t xml:space="preserve">102,0+104,6          "převzato z autocadu"               </t>
  </si>
  <si>
    <t>122202201</t>
  </si>
  <si>
    <t>Odkopávky a prokopávky nezapažené pro silnice objemu do 100 m3 v hornině tř. 3</t>
  </si>
  <si>
    <t>m3</t>
  </si>
  <si>
    <t>103258949</t>
  </si>
  <si>
    <t>50+15+16+15+61            "převzato z autocadu"</t>
  </si>
  <si>
    <t>Mezisoučet</t>
  </si>
  <si>
    <t>3</t>
  </si>
  <si>
    <t>157,0*0,50                        "dle TZ 50% hor.3"</t>
  </si>
  <si>
    <t>122202209</t>
  </si>
  <si>
    <t>Příplatek k odkopávkám a prokopávkám pro silnice v hornině tř. 3 za lepivost</t>
  </si>
  <si>
    <t>-1933284655</t>
  </si>
  <si>
    <t>122302201</t>
  </si>
  <si>
    <t>Odkopávky a prokopávky nezapažené pro silnice objemu do 100 m3 v hornině tř. 4</t>
  </si>
  <si>
    <t>-859019376</t>
  </si>
  <si>
    <t>157,0*0,50                        "dle TZ 50% hor.4"</t>
  </si>
  <si>
    <t>5</t>
  </si>
  <si>
    <t>122302209</t>
  </si>
  <si>
    <t>Příplatek k odkopávkám a prokopávkám pro silnice v hornině tř. 4 za lepivost</t>
  </si>
  <si>
    <t>-564040781</t>
  </si>
  <si>
    <t>6</t>
  </si>
  <si>
    <t>132201201</t>
  </si>
  <si>
    <t>Hloubení rýh š do 2000 mm v hornině tř. 3 objemu do 100 m3</t>
  </si>
  <si>
    <t>-2045771920</t>
  </si>
  <si>
    <t>25,0*0,6*0,6                           "odvodňovací žlab"</t>
  </si>
  <si>
    <t>fig2*0,50                                   "50% hornina 3"</t>
  </si>
  <si>
    <t>7</t>
  </si>
  <si>
    <t>132201209</t>
  </si>
  <si>
    <t>Příplatek za lepivost k hloubení rýh š do 2000 mm v hornině tř. 3</t>
  </si>
  <si>
    <t>1812159379</t>
  </si>
  <si>
    <t>8</t>
  </si>
  <si>
    <t>132301201</t>
  </si>
  <si>
    <t>Hloubení rýh š do 2000 mm v hornině tř. 4 objemu do 100 m3</t>
  </si>
  <si>
    <t>-580711216</t>
  </si>
  <si>
    <t>fig2*0,50                                   "50% hornina 4"</t>
  </si>
  <si>
    <t>132301209</t>
  </si>
  <si>
    <t>Příplatek za lepivost k hloubení rýh š do 2000 mm v hornině tř. 4</t>
  </si>
  <si>
    <t>127030728</t>
  </si>
  <si>
    <t>133201101</t>
  </si>
  <si>
    <t>Hloubení šachet v hornině tř. 3 objemu do 100 m3</t>
  </si>
  <si>
    <t>2003585886</t>
  </si>
  <si>
    <t>4,2*3,7*3,0                  "vtoková jímka"</t>
  </si>
  <si>
    <t>1,0*1,0*2,0*14           "uliční vpustě"</t>
  </si>
  <si>
    <t>fig1*0,50                                         "50% hornina 3"</t>
  </si>
  <si>
    <t>11</t>
  </si>
  <si>
    <t>133201109</t>
  </si>
  <si>
    <t>Příplatek za lepivost u hloubení šachet v hornině tř. 3</t>
  </si>
  <si>
    <t>-1267994414</t>
  </si>
  <si>
    <t>12</t>
  </si>
  <si>
    <t>133301101</t>
  </si>
  <si>
    <t>Hloubení šachet v hornině tř. 4 objemu do 100 m3</t>
  </si>
  <si>
    <t>-737549315</t>
  </si>
  <si>
    <t>fig1*0,50                                         "50% hornina 4"</t>
  </si>
  <si>
    <t>13</t>
  </si>
  <si>
    <t>133301109</t>
  </si>
  <si>
    <t>Příplatek za lepivost u hloubení šachet v hornině tř. 4</t>
  </si>
  <si>
    <t>-828868278</t>
  </si>
  <si>
    <t>14</t>
  </si>
  <si>
    <t>151101201</t>
  </si>
  <si>
    <t>Zřízení příložného pažení stěn výkopu hl do 4 m</t>
  </si>
  <si>
    <t>-1700590915</t>
  </si>
  <si>
    <t>(4,2+3,7)*2*3,0                  "vtoková jímka"</t>
  </si>
  <si>
    <t>151101211</t>
  </si>
  <si>
    <t>Odstranění příložného pažení stěn hl do 4 m</t>
  </si>
  <si>
    <t>614821227</t>
  </si>
  <si>
    <t>16</t>
  </si>
  <si>
    <t>151101301</t>
  </si>
  <si>
    <t>Zřízení rozepření stěn při pažení příložném hl do 4 m</t>
  </si>
  <si>
    <t>353094715</t>
  </si>
  <si>
    <t>17</t>
  </si>
  <si>
    <t>151101311</t>
  </si>
  <si>
    <t>Odstranění rozepření stěn při pažení příložném hl do 4 m</t>
  </si>
  <si>
    <t>445444928</t>
  </si>
  <si>
    <t>18</t>
  </si>
  <si>
    <t>151401501</t>
  </si>
  <si>
    <t>Přepažování rozepření při pažení příložném hl do 4 m</t>
  </si>
  <si>
    <t>1284036078</t>
  </si>
  <si>
    <t>19</t>
  </si>
  <si>
    <t>162701105</t>
  </si>
  <si>
    <t>Vodorovné přemístění do 10000 m výkopku/sypaniny z horniny tř. 1 až 4</t>
  </si>
  <si>
    <t>-364500078</t>
  </si>
  <si>
    <t>157,0                         "převzato z autocadu"</t>
  </si>
  <si>
    <t>20</t>
  </si>
  <si>
    <t>171101141</t>
  </si>
  <si>
    <t>Uložení sypaniny do 0,75 m3 násypu na 1 m silnice nebo železnice</t>
  </si>
  <si>
    <t>-2125525452</t>
  </si>
  <si>
    <t>4+2+31+15                "převzato z autocadu"</t>
  </si>
  <si>
    <t>M</t>
  </si>
  <si>
    <t>583312020</t>
  </si>
  <si>
    <t xml:space="preserve">štěrkodrť netříděná </t>
  </si>
  <si>
    <t>t</t>
  </si>
  <si>
    <t>1236461097</t>
  </si>
  <si>
    <t>(4+2+31+15)*2,000</t>
  </si>
  <si>
    <t>22</t>
  </si>
  <si>
    <t>171201201</t>
  </si>
  <si>
    <t>Uložení sypaniny na skládky</t>
  </si>
  <si>
    <t>668047430</t>
  </si>
  <si>
    <t>23</t>
  </si>
  <si>
    <t>171201211</t>
  </si>
  <si>
    <t>Poplatek za uložení odpadu ze sypaniny na skládce (skládkovné)</t>
  </si>
  <si>
    <t>-1434026195</t>
  </si>
  <si>
    <t>157,0*1,800                  "převzato z autocadu"</t>
  </si>
  <si>
    <t>fig1*1,800</t>
  </si>
  <si>
    <t>fig2*1,800</t>
  </si>
  <si>
    <t>24</t>
  </si>
  <si>
    <t>174101101</t>
  </si>
  <si>
    <t>Zásyp jam, šachet rýh nebo kolem objektů sypaninou se zhutněním</t>
  </si>
  <si>
    <t>1124487763</t>
  </si>
  <si>
    <t>-2,0*2,5*3,0               "vytlačený objem vtokové jímky"</t>
  </si>
  <si>
    <t>25</t>
  </si>
  <si>
    <t>72841461</t>
  </si>
  <si>
    <t>fig3*2,000</t>
  </si>
  <si>
    <t>26</t>
  </si>
  <si>
    <t>181301102</t>
  </si>
  <si>
    <t>Rozprostření ornice tl vrstvy do 150 mm pl do 500 m2 v rovině nebo ve svahu do 1:5</t>
  </si>
  <si>
    <t>1110245363</t>
  </si>
  <si>
    <t>145,0</t>
  </si>
  <si>
    <t xml:space="preserve">Mezisoučet                       "převzato z autocadu" </t>
  </si>
  <si>
    <t>27</t>
  </si>
  <si>
    <t>103641010</t>
  </si>
  <si>
    <t>zemina pro terénní úpravy -  ornice</t>
  </si>
  <si>
    <t>572008053</t>
  </si>
  <si>
    <t>145,0*0,15*1,500</t>
  </si>
  <si>
    <t>28</t>
  </si>
  <si>
    <t>181411131</t>
  </si>
  <si>
    <t>Založení parkového trávníku výsevem plochy do 1000 m2 v rovině a ve svahu do 1:5</t>
  </si>
  <si>
    <t>-1865343184</t>
  </si>
  <si>
    <t>29</t>
  </si>
  <si>
    <t>005724100</t>
  </si>
  <si>
    <t>osivo směs travní parková</t>
  </si>
  <si>
    <t>kg</t>
  </si>
  <si>
    <t>-2054994910</t>
  </si>
  <si>
    <t>145,0*0,05</t>
  </si>
  <si>
    <t>30</t>
  </si>
  <si>
    <t>182301122</t>
  </si>
  <si>
    <t>Rozprostření ornice pl do 500 m2 ve svahu přes 1:5 tl vrstvy do 150 mm</t>
  </si>
  <si>
    <t>-1870984952</t>
  </si>
  <si>
    <t>146,0</t>
  </si>
  <si>
    <t>42,0</t>
  </si>
  <si>
    <t>31</t>
  </si>
  <si>
    <t>-1442606622</t>
  </si>
  <si>
    <t>146,0*0,15*1,500</t>
  </si>
  <si>
    <t>42,0*0,15*1,500</t>
  </si>
  <si>
    <t>32</t>
  </si>
  <si>
    <t>181411132</t>
  </si>
  <si>
    <t>Založení parkového trávníku výsevem plochy do 1000 m2 ve svahu do 1:2</t>
  </si>
  <si>
    <t>-1888181863</t>
  </si>
  <si>
    <t>33</t>
  </si>
  <si>
    <t>-1980539439</t>
  </si>
  <si>
    <t>146,0*0,05</t>
  </si>
  <si>
    <t>42,0*0,05</t>
  </si>
  <si>
    <t>34</t>
  </si>
  <si>
    <t>181951101</t>
  </si>
  <si>
    <t>Úprava pláně v hornině tř. 1 až 4 bez zhutnění</t>
  </si>
  <si>
    <t>133381526</t>
  </si>
  <si>
    <t>145,0                            "pod ornici do 1:5"</t>
  </si>
  <si>
    <t>Mezisoučet              "převzato z autocadu"</t>
  </si>
  <si>
    <t>35</t>
  </si>
  <si>
    <t>181951102</t>
  </si>
  <si>
    <t>Úprava pláně v hornině tř. 1 až 4 se zhutněním</t>
  </si>
  <si>
    <t>-2114386464</t>
  </si>
  <si>
    <t>630,7+5,0+33,9+24,8        "zámková dlažba"</t>
  </si>
  <si>
    <t>312,0*0,5                               "dvojlinka"</t>
  </si>
  <si>
    <t xml:space="preserve">77,0                                          "pláň ABZ" </t>
  </si>
  <si>
    <t>285,0                                       "pláň ABZ + rigol"</t>
  </si>
  <si>
    <t>10,0                                         "pláň HK"</t>
  </si>
  <si>
    <t>Mezisoučet                        "převzato z autocadu"</t>
  </si>
  <si>
    <t>36</t>
  </si>
  <si>
    <t>182101101</t>
  </si>
  <si>
    <t>Svahování v zářezech v hornině tř. 1 až 4</t>
  </si>
  <si>
    <t>-1789383512</t>
  </si>
  <si>
    <t>42,0                            "pod ornici přes 1:5"</t>
  </si>
  <si>
    <t>37</t>
  </si>
  <si>
    <t>182201101</t>
  </si>
  <si>
    <t>Svahování násypů</t>
  </si>
  <si>
    <t>557682593</t>
  </si>
  <si>
    <t>146,0                            "pod ornici přes 1:5"</t>
  </si>
  <si>
    <t>Komunikace pozemní</t>
  </si>
  <si>
    <t>38</t>
  </si>
  <si>
    <t>564831111</t>
  </si>
  <si>
    <t>Podklad ze štěrkodrtě ŠD tl 100 mm</t>
  </si>
  <si>
    <t>-547655427</t>
  </si>
  <si>
    <t>630,7                           "dlažba šedá 60 mm"</t>
  </si>
  <si>
    <t>5,0                            "dlažba červená 60 mm"</t>
  </si>
  <si>
    <t>24,8                          "dlažba reliefní 60 mm"</t>
  </si>
  <si>
    <t>33,9                          "dlažba červená 80 mm"</t>
  </si>
  <si>
    <t xml:space="preserve">Mezisoučet             "převzato z autocadu"    </t>
  </si>
  <si>
    <t>39</t>
  </si>
  <si>
    <t>564871111</t>
  </si>
  <si>
    <t>Podklad ze štěrkodrtě ŠD tl 250 mm</t>
  </si>
  <si>
    <t>1952620026</t>
  </si>
  <si>
    <t>25,0                                "převzato z autocadu"</t>
  </si>
  <si>
    <t>40</t>
  </si>
  <si>
    <t>567122111</t>
  </si>
  <si>
    <t>Podklad ze směsi stmelené cementem SC C 8/10 (KSC I) tl 120 mm</t>
  </si>
  <si>
    <t>-1531906039</t>
  </si>
  <si>
    <t>41</t>
  </si>
  <si>
    <t>569831111</t>
  </si>
  <si>
    <t>Zpevnění krajnic štěrkodrtí tl 100 mm</t>
  </si>
  <si>
    <t>-2057902016</t>
  </si>
  <si>
    <t>33,6                                "převzato z autocadu"</t>
  </si>
  <si>
    <t>42</t>
  </si>
  <si>
    <t>573211107</t>
  </si>
  <si>
    <t>Postřik živičný spojovací z asfaltu v množství 0,30 kg/m2</t>
  </si>
  <si>
    <t>424929321</t>
  </si>
  <si>
    <t>43</t>
  </si>
  <si>
    <t>577144111</t>
  </si>
  <si>
    <t>Asfaltový beton vrstva obrusná ACO 11 (ABS) tř. I tl 50 mm š do 3 m z nemodifikovaného asfaltu</t>
  </si>
  <si>
    <t>-1335989136</t>
  </si>
  <si>
    <t>44</t>
  </si>
  <si>
    <t>596211113</t>
  </si>
  <si>
    <t>Kladení zámkové dlažby komunikací pro pěší tl 60 mm skupiny A pl přes 300 m2</t>
  </si>
  <si>
    <t>-704885506</t>
  </si>
  <si>
    <t>45</t>
  </si>
  <si>
    <t>592453080</t>
  </si>
  <si>
    <t>dlažba BEST-KLASIKO 20 x 10 x 6 cm přírodní</t>
  </si>
  <si>
    <t>467311183</t>
  </si>
  <si>
    <t>630,7*1,03                           "dlažba šedá 60 mm"</t>
  </si>
  <si>
    <t>46</t>
  </si>
  <si>
    <t>592452680</t>
  </si>
  <si>
    <t>dlažba BEST-KLASIKO 20 x 10 x 6 cm barevná</t>
  </si>
  <si>
    <t>809282330</t>
  </si>
  <si>
    <t>5,0*1,03                            "dlažba červená 60 mm"</t>
  </si>
  <si>
    <t>47</t>
  </si>
  <si>
    <t>592452670</t>
  </si>
  <si>
    <t>dlažba BEST-KLASIKO pro nevidomé 20 x 10 x 6 cm barevná</t>
  </si>
  <si>
    <t>983715618</t>
  </si>
  <si>
    <t>24,8*1,03                          "dlažba reliefní 60 mm"</t>
  </si>
  <si>
    <t>48</t>
  </si>
  <si>
    <t>596211114</t>
  </si>
  <si>
    <t>Příplatek za kombinaci dvou barev u kladení betonových dlažeb komunikací pro pěší tl 60 mm skupiny A</t>
  </si>
  <si>
    <t>1913951033</t>
  </si>
  <si>
    <t>49</t>
  </si>
  <si>
    <t>596211210</t>
  </si>
  <si>
    <t>Kladení zámkové dlažby komunikací pro pěší tl 80 mm skupiny A pl do 50 m2</t>
  </si>
  <si>
    <t>-1332628965</t>
  </si>
  <si>
    <t>50</t>
  </si>
  <si>
    <t>592452660</t>
  </si>
  <si>
    <t>dlažba BEST-KLASIKO 20 x 10 x 8 cm barevná</t>
  </si>
  <si>
    <t>-1897063647</t>
  </si>
  <si>
    <t>33,9*1,03                          "dlažba červená 80 mm"</t>
  </si>
  <si>
    <t>51</t>
  </si>
  <si>
    <t>597661111</t>
  </si>
  <si>
    <t>Rigol dlážděný do lože z betonu tl 100 mm z dlažebních kostek drobných</t>
  </si>
  <si>
    <t>1319285182</t>
  </si>
  <si>
    <t>11,7                                 "převzato z autocadu"</t>
  </si>
  <si>
    <t>Trubní vedení</t>
  </si>
  <si>
    <t>52</t>
  </si>
  <si>
    <t>894201221</t>
  </si>
  <si>
    <t>Stěny šachet tl nad 200 mm z prostého betonu bez zvýšených nároků na prostředí tř. C 25/30</t>
  </si>
  <si>
    <t>1733444438</t>
  </si>
  <si>
    <t>(2,0+1,5)*2*0,5*3,0                                    "vtoková jímka"</t>
  </si>
  <si>
    <t>53</t>
  </si>
  <si>
    <t>894414111</t>
  </si>
  <si>
    <t>Osazení železobetonových dílců pro šachty skruží základových</t>
  </si>
  <si>
    <t>kus</t>
  </si>
  <si>
    <t>-1005781548</t>
  </si>
  <si>
    <t xml:space="preserve">1                                      "horská vpusť" </t>
  </si>
  <si>
    <t>54</t>
  </si>
  <si>
    <t>5922437601</t>
  </si>
  <si>
    <t xml:space="preserve">horská vpusť šikmá THV 1240/620/1530 s nástavcem </t>
  </si>
  <si>
    <t>-1601016062</t>
  </si>
  <si>
    <t>55</t>
  </si>
  <si>
    <t>894502201</t>
  </si>
  <si>
    <t>Bednění stěn šachet pravoúhlých nebo vícehranných oboustranné</t>
  </si>
  <si>
    <t>-336459508</t>
  </si>
  <si>
    <t>(2,0+1,5)*2*2*3,0                                    "vtoková jímka"</t>
  </si>
  <si>
    <t>56</t>
  </si>
  <si>
    <t>895941111</t>
  </si>
  <si>
    <t>Zřízení vpusti kanalizační uliční z betonových dílců typ UV-50 normální</t>
  </si>
  <si>
    <t>540386709</t>
  </si>
  <si>
    <t>2                                             "V12,13"</t>
  </si>
  <si>
    <t>57</t>
  </si>
  <si>
    <t>5922387891</t>
  </si>
  <si>
    <t>Uliční vpusť betonová včetně mříže a koše - DN 300</t>
  </si>
  <si>
    <t>1945199931</t>
  </si>
  <si>
    <t>58</t>
  </si>
  <si>
    <t>895941311</t>
  </si>
  <si>
    <t>Zřízení vpusti kanalizační uliční z betonových dílců typ UVB-50</t>
  </si>
  <si>
    <t>-1028942035</t>
  </si>
  <si>
    <t>11                                      "V1 - V11"</t>
  </si>
  <si>
    <t>59</t>
  </si>
  <si>
    <t>592238789</t>
  </si>
  <si>
    <t>Uliční vpusť betonová včetně mříže a koše - DN 500</t>
  </si>
  <si>
    <t>-676841371</t>
  </si>
  <si>
    <t>60</t>
  </si>
  <si>
    <t>899203111</t>
  </si>
  <si>
    <t>Osazení mříží litinových včetně rámů a košů na bahno hmotnosti nad 100 do 150 kg</t>
  </si>
  <si>
    <t>1468035698</t>
  </si>
  <si>
    <t>11                                        "V1 - V11"</t>
  </si>
  <si>
    <t>61</t>
  </si>
  <si>
    <t>899204111</t>
  </si>
  <si>
    <t>Osazení mříží litinových včetně rámů a košů na bahno hmotnosti nad 150 kg</t>
  </si>
  <si>
    <t>1304485757</t>
  </si>
  <si>
    <t>1                                       "převzato z autocadu"</t>
  </si>
  <si>
    <t>62</t>
  </si>
  <si>
    <t>5524232002</t>
  </si>
  <si>
    <t>horská vtoková dvojitá mříž B125 -  600 x 1200 mm</t>
  </si>
  <si>
    <t>843763366</t>
  </si>
  <si>
    <t>Ostatní konstrukce a práce, bourání</t>
  </si>
  <si>
    <t>63</t>
  </si>
  <si>
    <t>911121111</t>
  </si>
  <si>
    <t>Montáž zábradlí ocelového přichyceného vruty do betonového podkladu</t>
  </si>
  <si>
    <t>m</t>
  </si>
  <si>
    <t>1468625065</t>
  </si>
  <si>
    <t>7,5                                         "převzato z autocadu"</t>
  </si>
  <si>
    <t>64</t>
  </si>
  <si>
    <t>553960009</t>
  </si>
  <si>
    <t>Ocelové zábradlí žárově zinkované</t>
  </si>
  <si>
    <t>-2032867667</t>
  </si>
  <si>
    <t>65</t>
  </si>
  <si>
    <t>913121111</t>
  </si>
  <si>
    <t>Montáž a demontáž dočasné dopravní značky kompletní základní</t>
  </si>
  <si>
    <t>1170199928</t>
  </si>
  <si>
    <t>7                                           "převzato z autocadu"</t>
  </si>
  <si>
    <t>66</t>
  </si>
  <si>
    <t>913121211</t>
  </si>
  <si>
    <t>Příplatek k dočasné dopravní značce kompletní základní za první a ZKD den použití</t>
  </si>
  <si>
    <t>-324606178</t>
  </si>
  <si>
    <t>7*30*14</t>
  </si>
  <si>
    <t>67</t>
  </si>
  <si>
    <t>913321111</t>
  </si>
  <si>
    <t>Montáž a demontáž dočasné dopravní směrové desky základní</t>
  </si>
  <si>
    <t>593639968</t>
  </si>
  <si>
    <t>65                                           "převzato z autocadu"</t>
  </si>
  <si>
    <t>68</t>
  </si>
  <si>
    <t>913321211</t>
  </si>
  <si>
    <t>Příplatek k dočasné směrové desce základní za první a ZKD den použití</t>
  </si>
  <si>
    <t>-1404127844</t>
  </si>
  <si>
    <t>65*30*14</t>
  </si>
  <si>
    <t>69</t>
  </si>
  <si>
    <t>914111111</t>
  </si>
  <si>
    <t>Montáž svislé dopravní značky do velikosti 1 m2 objímkami na sloupek nebo konzolu</t>
  </si>
  <si>
    <t>980326645</t>
  </si>
  <si>
    <t>1                                             "převzato z autocadu"</t>
  </si>
  <si>
    <t>70</t>
  </si>
  <si>
    <t>404454990</t>
  </si>
  <si>
    <t>značka dopravní svislá retroreflexní fólie tř. 1, FeZn prolis, D 500 mm</t>
  </si>
  <si>
    <t>-872234702</t>
  </si>
  <si>
    <t>71</t>
  </si>
  <si>
    <t>914511112</t>
  </si>
  <si>
    <t>Montáž sloupku dopravních značek délky do 3,5 m s betonovým základem a patkou</t>
  </si>
  <si>
    <t>557033207</t>
  </si>
  <si>
    <t>72</t>
  </si>
  <si>
    <t>404452250</t>
  </si>
  <si>
    <t>sloupek Zn 60 - 350</t>
  </si>
  <si>
    <t>-2005752106</t>
  </si>
  <si>
    <t>73</t>
  </si>
  <si>
    <t>915211116</t>
  </si>
  <si>
    <t>Vodorovné dopravní značení dělící čáry souvislé š 125 mm retroreflexní žlutý plast</t>
  </si>
  <si>
    <t>-1838812525</t>
  </si>
  <si>
    <t>42,3                                   "převzato z autocadu"</t>
  </si>
  <si>
    <t>74</t>
  </si>
  <si>
    <t>915221112</t>
  </si>
  <si>
    <t>Vodorovné dopravní značení vodící čáry souvislé š 250 mm retroreflexní bílý plast</t>
  </si>
  <si>
    <t>1100832632</t>
  </si>
  <si>
    <t>352                                   "převzato z autocadu"</t>
  </si>
  <si>
    <t>75</t>
  </si>
  <si>
    <t>915231116</t>
  </si>
  <si>
    <t>Vodorovné dopravní značení přechody pro chodce, šipky, symboly retroreflexní žlutý plast</t>
  </si>
  <si>
    <t>521613643</t>
  </si>
  <si>
    <t>4,0                                   "převzato z autocadu"</t>
  </si>
  <si>
    <t>76</t>
  </si>
  <si>
    <t>915611111</t>
  </si>
  <si>
    <t>Předznačení vodorovného liniového značení</t>
  </si>
  <si>
    <t>-32734979</t>
  </si>
  <si>
    <t>77</t>
  </si>
  <si>
    <t>915621111</t>
  </si>
  <si>
    <t>Předznačení vodorovného plošného značení</t>
  </si>
  <si>
    <t>-1266426378</t>
  </si>
  <si>
    <t>78</t>
  </si>
  <si>
    <t>916111122</t>
  </si>
  <si>
    <t>Osazení obruby z drobných kostek bez boční opěry do lože z betonu prostého</t>
  </si>
  <si>
    <t>-2011307230</t>
  </si>
  <si>
    <t>184,4+40,8+2,8+11,5+38,6      "dvojlinka"</t>
  </si>
  <si>
    <t>Mezisoučet                         "převzato z autocadu"</t>
  </si>
  <si>
    <t>79</t>
  </si>
  <si>
    <t>583801200</t>
  </si>
  <si>
    <t>kostka dlažební drobná, žula velikost 8/10 cm</t>
  </si>
  <si>
    <t>944082883</t>
  </si>
  <si>
    <t>(184,4+40,8+2,8+11,5+38,6)*0,024      "dvojlinka"</t>
  </si>
  <si>
    <t>80</t>
  </si>
  <si>
    <t>916111123</t>
  </si>
  <si>
    <t>Osazení obruby z drobných kostek s boční opěrou do lože z betonu prostého</t>
  </si>
  <si>
    <t>546632754</t>
  </si>
  <si>
    <t>81</t>
  </si>
  <si>
    <t>1093584501</t>
  </si>
  <si>
    <t>82</t>
  </si>
  <si>
    <t>916131213</t>
  </si>
  <si>
    <t>Osazení silničního obrubníku betonového stojatého s boční opěrou do lože z betonu prostého</t>
  </si>
  <si>
    <t>87327133</t>
  </si>
  <si>
    <t>7+248+57</t>
  </si>
  <si>
    <t>83</t>
  </si>
  <si>
    <t>592174960</t>
  </si>
  <si>
    <t>obrubník betonový silniční 100x15x25 cm šedá</t>
  </si>
  <si>
    <t>-556921875</t>
  </si>
  <si>
    <t>(7+248+57)*1,01</t>
  </si>
  <si>
    <t>84</t>
  </si>
  <si>
    <t>916331112</t>
  </si>
  <si>
    <t>Osazení zahradního obrubníku betonového do lože z betonu s boční opěrou</t>
  </si>
  <si>
    <t>132627403</t>
  </si>
  <si>
    <t>68,7+64,1+5,0+8,0+2,0+262,5+3,0+47,6</t>
  </si>
  <si>
    <t>Mezisoučet                            "převzato z autocadu"</t>
  </si>
  <si>
    <t>85</t>
  </si>
  <si>
    <t>592173140</t>
  </si>
  <si>
    <t>obrubník betonový zahradní přírodní šedá ABZ 10/95 50x8x25 cm</t>
  </si>
  <si>
    <t>-71226721</t>
  </si>
  <si>
    <t>(68,7+64,1+5,0+8,0+2,0+262,5+3,0+47,6)*2*1,01</t>
  </si>
  <si>
    <t>86</t>
  </si>
  <si>
    <t>916431111</t>
  </si>
  <si>
    <t>Osazení bezbariérového betonového obrubníku do betonového lože tl 150 mm</t>
  </si>
  <si>
    <t>-1626360490</t>
  </si>
  <si>
    <t>16,0                                    "obruby HK"</t>
  </si>
  <si>
    <t>Mezisoučet                 "převzato z autocadu"</t>
  </si>
  <si>
    <t>87</t>
  </si>
  <si>
    <t>592175400</t>
  </si>
  <si>
    <t>obrubník HK přímý 40x33x100 cm šedý</t>
  </si>
  <si>
    <t>-1204130229</t>
  </si>
  <si>
    <t>12*1,01 'Přepočtené koeficientem množství</t>
  </si>
  <si>
    <t>88</t>
  </si>
  <si>
    <t>592175410</t>
  </si>
  <si>
    <t>obrubník HK náběhový pravý 40x33-31x100 cm šedý</t>
  </si>
  <si>
    <t>-976730317</t>
  </si>
  <si>
    <t>2*1,01 'Přepočtené koeficientem množství</t>
  </si>
  <si>
    <t>89</t>
  </si>
  <si>
    <t>592175380</t>
  </si>
  <si>
    <t>obrubník HK přechodový pravý 40x31-H25x100 cm šedý</t>
  </si>
  <si>
    <t>931916830</t>
  </si>
  <si>
    <t>90</t>
  </si>
  <si>
    <t>916991121</t>
  </si>
  <si>
    <t>Lože pod obrubníky, krajníky nebo obruby z dlažebních kostek z betonu prostého</t>
  </si>
  <si>
    <t>108631028</t>
  </si>
  <si>
    <t>312*0,15                               "lože ABO a dvojlinka"</t>
  </si>
  <si>
    <t>15,5                                         "lože ABZ"</t>
  </si>
  <si>
    <t>16,0*0,11                              "lože HK"</t>
  </si>
  <si>
    <t xml:space="preserve">259,0*0,2                               "lože rigoly" </t>
  </si>
  <si>
    <t>91</t>
  </si>
  <si>
    <t>919124121</t>
  </si>
  <si>
    <t>Dilatační spáry vkládané v cementobetonovém krytu s vyplněním spár asfaltovou zálivkou</t>
  </si>
  <si>
    <t>35301249</t>
  </si>
  <si>
    <t>45,3+227,2+71,8+45,6</t>
  </si>
  <si>
    <t>92</t>
  </si>
  <si>
    <t>919441211</t>
  </si>
  <si>
    <t>Čelo propustku z lomového kamene pro propustek z trub DN 300 až 500</t>
  </si>
  <si>
    <t>-1080378558</t>
  </si>
  <si>
    <t>1                                                  "vtoková jímka"</t>
  </si>
  <si>
    <t>93</t>
  </si>
  <si>
    <t>919443111</t>
  </si>
  <si>
    <t>Vtoková jímka z lomového kamene propustku z trub do DN 800</t>
  </si>
  <si>
    <t>-743323861</t>
  </si>
  <si>
    <t>94</t>
  </si>
  <si>
    <t>919521130</t>
  </si>
  <si>
    <t>Zřízení silničního propustku z trub betonových nebo ŽB DN 500</t>
  </si>
  <si>
    <t>103844614</t>
  </si>
  <si>
    <t>1,0                             "propojení vtokové jímky a stávajícího propustku"</t>
  </si>
  <si>
    <t>95</t>
  </si>
  <si>
    <t>592225430</t>
  </si>
  <si>
    <t>trouba hrdlová přímá železobetonová s integrovaným těsněním TZH-Q 500/1000 integro 50 x 100 x 8 cm</t>
  </si>
  <si>
    <t>1847302256</t>
  </si>
  <si>
    <t>96</t>
  </si>
  <si>
    <t>919535556</t>
  </si>
  <si>
    <t>Obetonování trubního propustku betonem se zvýšenými nároky na prostředí tř. C 25/30</t>
  </si>
  <si>
    <t>1461590374</t>
  </si>
  <si>
    <t>1,0*(1,0*1,0-pi*0,33*0,33)</t>
  </si>
  <si>
    <t>97</t>
  </si>
  <si>
    <t>919735113</t>
  </si>
  <si>
    <t>Řezání stávajícího živičného krytu hl do 150 mm</t>
  </si>
  <si>
    <t>752429123</t>
  </si>
  <si>
    <t>98</t>
  </si>
  <si>
    <t>935112211</t>
  </si>
  <si>
    <t>Osazení příkopového žlabu do betonu tl 100 mm z betonových tvárnic š 800 mm</t>
  </si>
  <si>
    <t>-876829009</t>
  </si>
  <si>
    <t xml:space="preserve">255,0                                    "převzato z autocadu"    </t>
  </si>
  <si>
    <t>99</t>
  </si>
  <si>
    <t>592275140</t>
  </si>
  <si>
    <t>žlabovka betonová TBM 1/65-33 33x63x15 cm</t>
  </si>
  <si>
    <t>552176828</t>
  </si>
  <si>
    <t xml:space="preserve">255,0*3                                    "převzato z autocadu"    </t>
  </si>
  <si>
    <t>935113212</t>
  </si>
  <si>
    <t>Osazení odvodňovacího betonového žlabu s krycím roštem šířky přes 200 mm</t>
  </si>
  <si>
    <t>1027046772</t>
  </si>
  <si>
    <t>25,0                                 "převzato z autocadu"</t>
  </si>
  <si>
    <t>101</t>
  </si>
  <si>
    <t>5922730501</t>
  </si>
  <si>
    <t>žlab odvodňovací tř. F 900 FASERFIX SUPER 400, délka 1000 mm</t>
  </si>
  <si>
    <t>1936585724</t>
  </si>
  <si>
    <t>102</t>
  </si>
  <si>
    <t>5922735101</t>
  </si>
  <si>
    <t>kryt štěrbinový litinový, tř. D 400 FASERFIX SUPER 400, délka  500 mm</t>
  </si>
  <si>
    <t>-1855490512</t>
  </si>
  <si>
    <t>25,0*2                                 "převzato z autocadu"</t>
  </si>
  <si>
    <t>103</t>
  </si>
  <si>
    <t>935114112</t>
  </si>
  <si>
    <t>Mikroštěrbinový odvodňovací betonový žlab 220x260 mm se spádem dna 0,5 % se základem</t>
  </si>
  <si>
    <t>-184922616</t>
  </si>
  <si>
    <t>9,0+14,0+7,0</t>
  </si>
  <si>
    <t>Mezisoučet                     "převzato z autocadu"</t>
  </si>
  <si>
    <t>104</t>
  </si>
  <si>
    <t>961041211</t>
  </si>
  <si>
    <t>Bourání mostních základů z betonu prostého</t>
  </si>
  <si>
    <t>519810838</t>
  </si>
  <si>
    <t>3,0                                     "čelo stávajícího propustku"</t>
  </si>
  <si>
    <t>997</t>
  </si>
  <si>
    <t>Přesun sutě</t>
  </si>
  <si>
    <t>105</t>
  </si>
  <si>
    <t>997221551</t>
  </si>
  <si>
    <t>Vodorovná doprava suti ze sypkých materiálů do 1 km</t>
  </si>
  <si>
    <t>853909350</t>
  </si>
  <si>
    <t>106</t>
  </si>
  <si>
    <t>997221559</t>
  </si>
  <si>
    <t>Příplatek ZKD 1 km u vodorovné dopravy suti ze sypkých materiálů</t>
  </si>
  <si>
    <t>-1801506930</t>
  </si>
  <si>
    <t>33,045*9 'Přepočtené koeficientem množství</t>
  </si>
  <si>
    <t>107</t>
  </si>
  <si>
    <t>997221611</t>
  </si>
  <si>
    <t>Nakládání suti na dopravní prostředky pro vodorovnou dopravu</t>
  </si>
  <si>
    <t>2127146210</t>
  </si>
  <si>
    <t>108</t>
  </si>
  <si>
    <t>997221815</t>
  </si>
  <si>
    <t>Poplatek za uložení betonového odpadu na skládce (skládkovné)</t>
  </si>
  <si>
    <t>-1973712785</t>
  </si>
  <si>
    <t>109</t>
  </si>
  <si>
    <t>997221845</t>
  </si>
  <si>
    <t>Poplatek za uložení odpadu z asfaltových povrchů na skládce (skládkovné)</t>
  </si>
  <si>
    <t>-170621107</t>
  </si>
  <si>
    <t>998</t>
  </si>
  <si>
    <t>Přesun hmot</t>
  </si>
  <si>
    <t>110</t>
  </si>
  <si>
    <t>998223011</t>
  </si>
  <si>
    <t>Přesun hmot pro pozemní komunikace s krytem dlážděným</t>
  </si>
  <si>
    <t>1757238554</t>
  </si>
  <si>
    <t>2 - Ostatní a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</si>
  <si>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</si>
  <si>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</si>
  <si>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</si>
  <si>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</si>
  <si>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</si>
  <si>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</si>
  <si>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</si>
  <si>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</si>
  <si>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</si>
  <si>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</si>
  <si>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</si>
  <si>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</si>
  <si>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</si>
  <si>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</si>
  <si>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</si>
  <si>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</si>
  <si>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</si>
  <si>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163188212</t>
  </si>
  <si>
    <t>VRN2</t>
  </si>
  <si>
    <t>Příprava staveniště</t>
  </si>
  <si>
    <t>020001000</t>
  </si>
  <si>
    <t>-561985483</t>
  </si>
  <si>
    <t>VRN3</t>
  </si>
  <si>
    <t>Zařízení staveniště</t>
  </si>
  <si>
    <t>030001000</t>
  </si>
  <si>
    <t>-202184958</t>
  </si>
  <si>
    <t>VRN4</t>
  </si>
  <si>
    <t>Inženýrská činnost</t>
  </si>
  <si>
    <t>040001000</t>
  </si>
  <si>
    <t>-1894456159</t>
  </si>
  <si>
    <t>VRN5</t>
  </si>
  <si>
    <t>Finanční náklady</t>
  </si>
  <si>
    <t>050001000</t>
  </si>
  <si>
    <t>1413594237</t>
  </si>
  <si>
    <t>VRN6</t>
  </si>
  <si>
    <t>Územní vlivy</t>
  </si>
  <si>
    <t>060001000</t>
  </si>
  <si>
    <t>505705769</t>
  </si>
  <si>
    <t>VRN7</t>
  </si>
  <si>
    <t>Provozní vlivy</t>
  </si>
  <si>
    <t>070001000</t>
  </si>
  <si>
    <t>320440225</t>
  </si>
  <si>
    <t>VRN8</t>
  </si>
  <si>
    <t>Přesun stavebních kapacit</t>
  </si>
  <si>
    <t>080001000</t>
  </si>
  <si>
    <t>Další náklady na pracovníky</t>
  </si>
  <si>
    <t>-324161631</t>
  </si>
  <si>
    <t>VRN9</t>
  </si>
  <si>
    <t>Ostatní náklady</t>
  </si>
  <si>
    <t>090001000</t>
  </si>
  <si>
    <t>-455780191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</si>
  <si>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</si>
  <si>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</si>
  <si>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</si>
  <si>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</si>
  <si>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</si>
  <si>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</si>
  <si>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</si>
  <si>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</si>
  <si>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</si>
  <si>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</si>
  <si>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</si>
  <si>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</si>
  <si>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</si>
  <si>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</si>
  <si>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</si>
  <si>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</si>
  <si>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</si>
  <si>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</si>
  <si>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</si>
  <si>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</si>
  <si>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</si>
  <si>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</si>
  <si>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</si>
  <si>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</si>
  <si>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</si>
  <si>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</si>
  <si>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</si>
  <si>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</si>
  <si>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</si>
  <si>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</si>
  <si>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</si>
  <si>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</si>
  <si>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</si>
  <si>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</si>
  <si>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</si>
  <si>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</si>
  <si>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</si>
  <si>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</si>
  <si>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</si>
  <si>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</si>
  <si>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</si>
  <si>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</si>
  <si>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</si>
  <si>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</si>
  <si>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</si>
  <si>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</si>
  <si>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</si>
  <si>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</si>
  <si>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</si>
  <si>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</si>
  <si>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</si>
  <si>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</si>
  <si>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</si>
  <si>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</si>
  <si>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</si>
  <si>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</si>
  <si>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</si>
  <si>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</si>
  <si>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</si>
  <si>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</si>
  <si>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</si>
  <si>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</si>
  <si>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</si>
  <si>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</si>
  <si>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</si>
  <si>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</si>
  <si>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</si>
  <si>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</si>
  <si>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</si>
  <si>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</si>
  <si>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</si>
  <si>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</si>
  <si>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</si>
  <si>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</si>
  <si>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</si>
  <si>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</si>
  <si>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</si>
  <si>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</si>
  <si>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</si>
  <si>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</si>
  <si>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</si>
  <si>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</si>
  <si>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</si>
  <si>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</si>
  <si>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</si>
  <si>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</si>
  <si>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</si>
  <si>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</si>
  <si>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</si>
  <si>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</si>
  <si>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</si>
  <si>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</si>
  <si>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</si>
  <si>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</si>
  <si>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</si>
  <si>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</si>
  <si>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</si>
  <si>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</si>
  <si>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</si>
  <si>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</si>
  <si>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</si>
  <si>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</si>
  <si>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</si>
  <si>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</si>
  <si>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</si>
  <si>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</si>
  <si>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</si>
  <si>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</si>
  <si>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</si>
  <si>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</si>
  <si>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</si>
  <si>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</si>
  <si>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</si>
  <si>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</si>
  <si>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</si>
  <si>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</si>
  <si>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</si>
  <si>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</si>
  <si>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</si>
  <si>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</si>
  <si>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</si>
  <si>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</si>
  <si>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</si>
  <si>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</si>
  <si>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</si>
  <si>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</si>
  <si>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</si>
  <si>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</si>
  <si>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</si>
  <si>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</si>
  <si>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</si>
  <si>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</si>
  <si>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</si>
  <si>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</si>
  <si>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</si>
  <si>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</si>
  <si>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</si>
  <si>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</si>
  <si>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</si>
  <si>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</si>
  <si>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</si>
  <si>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</si>
  <si>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</si>
  <si>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</si>
  <si>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</si>
  <si>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</si>
  <si>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</si>
  <si>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</si>
  <si>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</si>
  <si>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</si>
  <si>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</si>
  <si>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</si>
  <si>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</si>
  <si>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</si>
  <si>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</si>
  <si>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</si>
  <si>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</si>
  <si>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</si>
  <si>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</si>
  <si>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</si>
  <si>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</si>
  <si>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</si>
  <si>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</si>
  <si>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</si>
  <si>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</si>
  <si>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</si>
  <si>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</si>
  <si>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</si>
  <si>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</si>
  <si>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</si>
  <si>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</si>
  <si>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</si>
  <si>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</si>
  <si>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</si>
  <si>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</si>
  <si>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</si>
  <si>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</si>
  <si>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</si>
  <si>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</si>
  <si>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</si>
  <si>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</si>
  <si>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</si>
  <si>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</si>
  <si>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</si>
  <si>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</si>
  <si>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</si>
  <si>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</si>
  <si>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</si>
  <si>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</si>
  <si>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REKAPITULACE STAVBY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</si>
</sst>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2" fillId="0" borderId="0" applyNumberFormat="0" applyFill="0" applyBorder="0" applyAlignment="0" applyProtection="0"/>
    <xf numFmtId="0" fontId="37" fillId="0" borderId="0" applyAlignment="0">
      <alignment vertical="top" wrapText="1"/>
      <protection locked="0"/>
    </xf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0" fillId="0" borderId="5" xfId="0" applyBorder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7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8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4" fontId="24" fillId="0" borderId="17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4" fillId="0" borderId="22" xfId="0" applyNumberFormat="1" applyFont="1" applyBorder="1" applyAlignment="1">
      <alignment vertical="center"/>
    </xf>
    <xf numFmtId="4" fontId="24" fillId="0" borderId="23" xfId="0" applyNumberFormat="1" applyFont="1" applyBorder="1" applyAlignment="1">
      <alignment vertical="center"/>
    </xf>
    <xf numFmtId="166" fontId="24" fillId="0" borderId="23" xfId="0" applyNumberFormat="1" applyFont="1" applyBorder="1" applyAlignment="1">
      <alignment vertical="center"/>
    </xf>
    <xf numFmtId="4" fontId="24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5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5" xfId="0" applyNumberFormat="1" applyFont="1" applyBorder="1" applyAlignment="1"/>
    <xf numFmtId="166" fontId="28" fillId="0" borderId="16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31" fillId="0" borderId="27" xfId="0" applyFont="1" applyBorder="1" applyAlignment="1" applyProtection="1">
      <alignment horizontal="center" vertical="center"/>
      <protection locked="0"/>
    </xf>
    <xf numFmtId="49" fontId="31" fillId="0" borderId="27" xfId="0" applyNumberFormat="1" applyFont="1" applyBorder="1" applyAlignment="1" applyProtection="1">
      <alignment horizontal="left" vertical="center" wrapText="1"/>
      <protection locked="0"/>
    </xf>
    <xf numFmtId="0" fontId="31" fillId="0" borderId="27" xfId="0" applyFont="1" applyBorder="1" applyAlignment="1" applyProtection="1">
      <alignment horizontal="left" vertical="center" wrapText="1"/>
      <protection locked="0"/>
    </xf>
    <xf numFmtId="0" fontId="31" fillId="0" borderId="27" xfId="0" applyFont="1" applyBorder="1" applyAlignment="1" applyProtection="1">
      <alignment horizontal="center" vertical="center" wrapText="1"/>
      <protection locked="0"/>
    </xf>
    <xf numFmtId="167" fontId="31" fillId="0" borderId="27" xfId="0" applyNumberFormat="1" applyFont="1" applyBorder="1" applyAlignment="1" applyProtection="1">
      <alignment vertical="center"/>
      <protection locked="0"/>
    </xf>
    <xf numFmtId="4" fontId="31" fillId="4" borderId="27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1" fillId="4" borderId="27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2" fillId="2" borderId="0" xfId="1" applyFill="1"/>
    <xf numFmtId="0" fontId="33" fillId="0" borderId="0" xfId="1" applyFont="1" applyAlignment="1">
      <alignment horizontal="center" vertical="center"/>
    </xf>
    <xf numFmtId="0" fontId="34" fillId="2" borderId="0" xfId="0" applyFont="1" applyFill="1" applyAlignment="1">
      <alignment horizontal="left" vertical="center"/>
    </xf>
    <xf numFmtId="0" fontId="35" fillId="2" borderId="0" xfId="0" applyFont="1" applyFill="1" applyAlignment="1">
      <alignment vertical="center"/>
    </xf>
    <xf numFmtId="0" fontId="36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35" fillId="2" borderId="0" xfId="0" applyFont="1" applyFill="1" applyAlignment="1" applyProtection="1">
      <alignment vertical="center"/>
    </xf>
    <xf numFmtId="0" fontId="34" fillId="2" borderId="0" xfId="0" applyFont="1" applyFill="1" applyAlignment="1" applyProtection="1">
      <alignment horizontal="left" vertical="center"/>
    </xf>
    <xf numFmtId="0" fontId="36" fillId="2" borderId="0" xfId="1" applyFont="1" applyFill="1" applyAlignment="1" applyProtection="1">
      <alignment vertical="center"/>
    </xf>
    <xf numFmtId="0" fontId="35" fillId="2" borderId="0" xfId="0" applyFont="1" applyFill="1" applyAlignment="1" applyProtection="1">
      <alignment vertical="center"/>
      <protection locked="0"/>
    </xf>
    <xf numFmtId="0" fontId="37" fillId="0" borderId="0" xfId="2" applyAlignment="1">
      <alignment vertical="top"/>
      <protection locked="0"/>
    </xf>
    <xf numFmtId="0" fontId="38" fillId="0" borderId="28" xfId="2" applyFont="1" applyBorder="1" applyAlignment="1">
      <alignment vertical="center" wrapText="1"/>
      <protection locked="0"/>
    </xf>
    <xf numFmtId="0" fontId="38" fillId="0" borderId="29" xfId="2" applyFont="1" applyBorder="1" applyAlignment="1">
      <alignment vertical="center" wrapText="1"/>
      <protection locked="0"/>
    </xf>
    <xf numFmtId="0" fontId="38" fillId="0" borderId="30" xfId="2" applyFont="1" applyBorder="1" applyAlignment="1">
      <alignment vertical="center" wrapText="1"/>
      <protection locked="0"/>
    </xf>
    <xf numFmtId="0" fontId="38" fillId="0" borderId="31" xfId="2" applyFont="1" applyBorder="1" applyAlignment="1">
      <alignment horizontal="center" vertical="center" wrapText="1"/>
      <protection locked="0"/>
    </xf>
    <xf numFmtId="0" fontId="38" fillId="0" borderId="32" xfId="2" applyFont="1" applyBorder="1" applyAlignment="1">
      <alignment horizontal="center" vertical="center" wrapText="1"/>
      <protection locked="0"/>
    </xf>
    <xf numFmtId="0" fontId="37" fillId="0" borderId="0" xfId="2" applyAlignment="1">
      <alignment horizontal="center" vertical="center"/>
      <protection locked="0"/>
    </xf>
    <xf numFmtId="0" fontId="38" fillId="0" borderId="31" xfId="2" applyFont="1" applyBorder="1" applyAlignment="1">
      <alignment vertical="center" wrapText="1"/>
      <protection locked="0"/>
    </xf>
    <xf numFmtId="0" fontId="38" fillId="0" borderId="32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49" fontId="41" fillId="0" borderId="0" xfId="2" applyNumberFormat="1" applyFont="1" applyBorder="1" applyAlignment="1">
      <alignment vertical="center" wrapText="1"/>
      <protection locked="0"/>
    </xf>
    <xf numFmtId="0" fontId="38" fillId="0" borderId="34" xfId="2" applyFont="1" applyBorder="1" applyAlignment="1">
      <alignment vertical="center" wrapText="1"/>
      <protection locked="0"/>
    </xf>
    <xf numFmtId="0" fontId="44" fillId="0" borderId="33" xfId="2" applyFont="1" applyBorder="1" applyAlignment="1">
      <alignment vertical="center" wrapText="1"/>
      <protection locked="0"/>
    </xf>
    <xf numFmtId="0" fontId="38" fillId="0" borderId="35" xfId="2" applyFont="1" applyBorder="1" applyAlignment="1">
      <alignment vertical="center" wrapText="1"/>
      <protection locked="0"/>
    </xf>
    <xf numFmtId="0" fontId="38" fillId="0" borderId="0" xfId="2" applyFont="1" applyBorder="1" applyAlignment="1">
      <alignment vertical="top"/>
      <protection locked="0"/>
    </xf>
    <xf numFmtId="0" fontId="38" fillId="0" borderId="0" xfId="2" applyFont="1" applyAlignment="1">
      <alignment vertical="top"/>
      <protection locked="0"/>
    </xf>
    <xf numFmtId="0" fontId="38" fillId="0" borderId="28" xfId="2" applyFont="1" applyBorder="1" applyAlignment="1">
      <alignment horizontal="left" vertical="center"/>
      <protection locked="0"/>
    </xf>
    <xf numFmtId="0" fontId="38" fillId="0" borderId="29" xfId="2" applyFont="1" applyBorder="1" applyAlignment="1">
      <alignment horizontal="left" vertical="center"/>
      <protection locked="0"/>
    </xf>
    <xf numFmtId="0" fontId="38" fillId="0" borderId="30" xfId="2" applyFont="1" applyBorder="1" applyAlignment="1">
      <alignment horizontal="left" vertical="center"/>
      <protection locked="0"/>
    </xf>
    <xf numFmtId="0" fontId="38" fillId="0" borderId="31" xfId="2" applyFont="1" applyBorder="1" applyAlignment="1">
      <alignment horizontal="left" vertical="center"/>
      <protection locked="0"/>
    </xf>
    <xf numFmtId="0" fontId="38" fillId="0" borderId="32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45" fillId="0" borderId="0" xfId="2" applyFont="1" applyAlignment="1">
      <alignment horizontal="left" vertical="center"/>
      <protection locked="0"/>
    </xf>
    <xf numFmtId="0" fontId="40" fillId="0" borderId="33" xfId="2" applyFont="1" applyBorder="1" applyAlignment="1">
      <alignment horizontal="left" vertical="center"/>
      <protection locked="0"/>
    </xf>
    <xf numFmtId="0" fontId="40" fillId="0" borderId="33" xfId="2" applyFont="1" applyBorder="1" applyAlignment="1">
      <alignment horizontal="center" vertical="center"/>
      <protection locked="0"/>
    </xf>
    <xf numFmtId="0" fontId="45" fillId="0" borderId="33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1" fillId="0" borderId="0" xfId="2" applyFont="1" applyAlignment="1">
      <alignment horizontal="left" vertical="center"/>
      <protection locked="0"/>
    </xf>
    <xf numFmtId="0" fontId="41" fillId="0" borderId="0" xfId="2" applyFont="1" applyBorder="1" applyAlignment="1">
      <alignment horizontal="center" vertical="center"/>
      <protection locked="0"/>
    </xf>
    <xf numFmtId="0" fontId="41" fillId="0" borderId="31" xfId="2" applyFont="1" applyBorder="1" applyAlignment="1">
      <alignment horizontal="left" vertical="center"/>
      <protection locked="0"/>
    </xf>
    <xf numFmtId="0" fontId="41" fillId="0" borderId="0" xfId="2" applyFont="1" applyFill="1" applyBorder="1" applyAlignment="1">
      <alignment horizontal="left" vertical="center"/>
      <protection locked="0"/>
    </xf>
    <xf numFmtId="0" fontId="41" fillId="0" borderId="0" xfId="2" applyFont="1" applyFill="1" applyBorder="1" applyAlignment="1">
      <alignment horizontal="center" vertical="center"/>
      <protection locked="0"/>
    </xf>
    <xf numFmtId="0" fontId="38" fillId="0" borderId="34" xfId="2" applyFont="1" applyBorder="1" applyAlignment="1">
      <alignment horizontal="left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38" fillId="0" borderId="35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1" fillId="0" borderId="33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38" fillId="0" borderId="28" xfId="2" applyFont="1" applyBorder="1" applyAlignment="1">
      <alignment horizontal="left" vertical="center" wrapText="1"/>
      <protection locked="0"/>
    </xf>
    <xf numFmtId="0" fontId="38" fillId="0" borderId="29" xfId="2" applyFont="1" applyBorder="1" applyAlignment="1">
      <alignment horizontal="left" vertical="center" wrapText="1"/>
      <protection locked="0"/>
    </xf>
    <xf numFmtId="0" fontId="38" fillId="0" borderId="30" xfId="2" applyFont="1" applyBorder="1" applyAlignment="1">
      <alignment horizontal="left" vertical="center" wrapText="1"/>
      <protection locked="0"/>
    </xf>
    <xf numFmtId="0" fontId="38" fillId="0" borderId="31" xfId="2" applyFont="1" applyBorder="1" applyAlignment="1">
      <alignment horizontal="left" vertical="center" wrapText="1"/>
      <protection locked="0"/>
    </xf>
    <xf numFmtId="0" fontId="38" fillId="0" borderId="32" xfId="2" applyFont="1" applyBorder="1" applyAlignment="1">
      <alignment horizontal="left" vertical="center" wrapText="1"/>
      <protection locked="0"/>
    </xf>
    <xf numFmtId="0" fontId="45" fillId="0" borderId="31" xfId="2" applyFont="1" applyBorder="1" applyAlignment="1">
      <alignment horizontal="left" vertical="center" wrapText="1"/>
      <protection locked="0"/>
    </xf>
    <xf numFmtId="0" fontId="45" fillId="0" borderId="32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/>
      <protection locked="0"/>
    </xf>
    <xf numFmtId="0" fontId="41" fillId="0" borderId="34" xfId="2" applyFont="1" applyBorder="1" applyAlignment="1">
      <alignment horizontal="left" vertical="center" wrapText="1"/>
      <protection locked="0"/>
    </xf>
    <xf numFmtId="0" fontId="41" fillId="0" borderId="33" xfId="2" applyFont="1" applyBorder="1" applyAlignment="1">
      <alignment horizontal="left" vertical="center" wrapText="1"/>
      <protection locked="0"/>
    </xf>
    <xf numFmtId="0" fontId="41" fillId="0" borderId="35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left" vertical="top"/>
      <protection locked="0"/>
    </xf>
    <xf numFmtId="0" fontId="41" fillId="0" borderId="0" xfId="2" applyFont="1" applyBorder="1" applyAlignment="1">
      <alignment horizontal="center" vertical="top"/>
      <protection locked="0"/>
    </xf>
    <xf numFmtId="0" fontId="41" fillId="0" borderId="34" xfId="2" applyFont="1" applyBorder="1" applyAlignment="1">
      <alignment horizontal="left" vertical="center"/>
      <protection locked="0"/>
    </xf>
    <xf numFmtId="0" fontId="41" fillId="0" borderId="35" xfId="2" applyFont="1" applyBorder="1" applyAlignment="1">
      <alignment horizontal="left" vertical="center"/>
      <protection locked="0"/>
    </xf>
    <xf numFmtId="0" fontId="45" fillId="0" borderId="0" xfId="2" applyFont="1" applyAlignment="1">
      <alignment vertical="center"/>
      <protection locked="0"/>
    </xf>
    <xf numFmtId="0" fontId="40" fillId="0" borderId="0" xfId="2" applyFont="1" applyBorder="1" applyAlignment="1">
      <alignment vertical="center"/>
      <protection locked="0"/>
    </xf>
    <xf numFmtId="0" fontId="45" fillId="0" borderId="33" xfId="2" applyFont="1" applyBorder="1" applyAlignment="1">
      <alignment vertical="center"/>
      <protection locked="0"/>
    </xf>
    <xf numFmtId="0" fontId="40" fillId="0" borderId="33" xfId="2" applyFont="1" applyBorder="1" applyAlignment="1">
      <alignment vertical="center"/>
      <protection locked="0"/>
    </xf>
    <xf numFmtId="0" fontId="37" fillId="0" borderId="0" xfId="2" applyBorder="1" applyAlignment="1">
      <alignment vertical="top"/>
      <protection locked="0"/>
    </xf>
    <xf numFmtId="49" fontId="41" fillId="0" borderId="0" xfId="2" applyNumberFormat="1" applyFont="1" applyBorder="1" applyAlignment="1">
      <alignment horizontal="left" vertical="center"/>
      <protection locked="0"/>
    </xf>
    <xf numFmtId="0" fontId="37" fillId="0" borderId="33" xfId="2" applyBorder="1" applyAlignment="1">
      <alignment vertical="top"/>
      <protection locked="0"/>
    </xf>
    <xf numFmtId="0" fontId="40" fillId="0" borderId="33" xfId="2" applyFont="1" applyBorder="1" applyAlignment="1">
      <alignment horizontal="left"/>
      <protection locked="0"/>
    </xf>
    <xf numFmtId="0" fontId="45" fillId="0" borderId="33" xfId="2" applyFont="1" applyBorder="1" applyAlignment="1">
      <protection locked="0"/>
    </xf>
    <xf numFmtId="0" fontId="38" fillId="0" borderId="31" xfId="2" applyFont="1" applyBorder="1" applyAlignment="1">
      <alignment vertical="top"/>
      <protection locked="0"/>
    </xf>
    <xf numFmtId="0" fontId="38" fillId="0" borderId="32" xfId="2" applyFont="1" applyBorder="1" applyAlignment="1">
      <alignment vertical="top"/>
      <protection locked="0"/>
    </xf>
    <xf numFmtId="0" fontId="38" fillId="0" borderId="0" xfId="2" applyFont="1" applyBorder="1" applyAlignment="1">
      <alignment horizontal="center" vertical="center"/>
      <protection locked="0"/>
    </xf>
    <xf numFmtId="0" fontId="38" fillId="0" borderId="0" xfId="2" applyFont="1" applyBorder="1" applyAlignment="1">
      <alignment horizontal="left" vertical="top"/>
      <protection locked="0"/>
    </xf>
    <xf numFmtId="0" fontId="38" fillId="0" borderId="34" xfId="2" applyFont="1" applyBorder="1" applyAlignment="1">
      <alignment vertical="top"/>
      <protection locked="0"/>
    </xf>
    <xf numFmtId="0" fontId="38" fillId="0" borderId="33" xfId="2" applyFont="1" applyBorder="1" applyAlignment="1">
      <alignment vertical="top"/>
      <protection locked="0"/>
    </xf>
    <xf numFmtId="0" fontId="38" fillId="0" borderId="35" xfId="2" applyFont="1" applyBorder="1" applyAlignment="1">
      <alignment vertical="top"/>
      <protection locked="0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36" fillId="2" borderId="0" xfId="1" applyFont="1" applyFill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41" fillId="0" borderId="0" xfId="2" applyFont="1" applyBorder="1" applyAlignment="1">
      <alignment horizontal="left" vertical="top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center" vertical="center" wrapText="1"/>
      <protection locked="0"/>
    </xf>
    <xf numFmtId="0" fontId="40" fillId="0" borderId="33" xfId="2" applyFont="1" applyBorder="1" applyAlignment="1">
      <alignment horizontal="left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39" fillId="0" borderId="0" xfId="2" applyFont="1" applyBorder="1" applyAlignment="1">
      <alignment horizontal="center" vertical="center"/>
      <protection locked="0"/>
    </xf>
    <xf numFmtId="49" fontId="41" fillId="0" borderId="0" xfId="2" applyNumberFormat="1" applyFont="1" applyBorder="1" applyAlignment="1">
      <alignment horizontal="left" vertical="center" wrapText="1"/>
      <protection locked="0"/>
    </xf>
    <xf numFmtId="0" fontId="40" fillId="0" borderId="33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0A42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706D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2CF6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D5" sqref="D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18" t="s">
        <v>0</v>
      </c>
      <c r="B1" s="219"/>
      <c r="C1" s="219"/>
      <c r="D1" s="220" t="s">
        <v>1</v>
      </c>
      <c r="E1" s="219"/>
      <c r="F1" s="219"/>
      <c r="G1" s="219"/>
      <c r="H1" s="219"/>
      <c r="I1" s="219"/>
      <c r="J1" s="219"/>
      <c r="K1" s="221" t="s">
        <v>715</v>
      </c>
      <c r="L1" s="221"/>
      <c r="M1" s="221"/>
      <c r="N1" s="221"/>
      <c r="O1" s="221"/>
      <c r="P1" s="221"/>
      <c r="Q1" s="221"/>
      <c r="R1" s="221"/>
      <c r="S1" s="221"/>
      <c r="T1" s="219"/>
      <c r="U1" s="219"/>
      <c r="V1" s="219"/>
      <c r="W1" s="221" t="s">
        <v>716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13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  <c r="BV1" s="15" t="s">
        <v>5</v>
      </c>
    </row>
    <row r="2" spans="1:74" ht="36.950000000000003" customHeight="1" x14ac:dyDescent="0.3">
      <c r="AR2" s="304" t="s">
        <v>6</v>
      </c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6" t="s">
        <v>7</v>
      </c>
      <c r="BT2" s="16" t="s">
        <v>8</v>
      </c>
    </row>
    <row r="3" spans="1:74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10</v>
      </c>
    </row>
    <row r="4" spans="1:74" ht="36.950000000000003" customHeight="1" x14ac:dyDescent="0.3">
      <c r="B4" s="20"/>
      <c r="C4" s="21"/>
      <c r="D4" s="22" t="s">
        <v>904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3"/>
      <c r="AS4" s="24" t="s">
        <v>11</v>
      </c>
      <c r="BE4" s="25" t="s">
        <v>12</v>
      </c>
      <c r="BS4" s="16" t="s">
        <v>13</v>
      </c>
    </row>
    <row r="5" spans="1:74" ht="14.45" customHeight="1" x14ac:dyDescent="0.3">
      <c r="B5" s="20"/>
      <c r="C5" s="21"/>
      <c r="D5" s="26" t="s">
        <v>14</v>
      </c>
      <c r="E5" s="21"/>
      <c r="F5" s="21"/>
      <c r="G5" s="21"/>
      <c r="H5" s="21"/>
      <c r="I5" s="21"/>
      <c r="J5" s="21"/>
      <c r="K5" s="331" t="s">
        <v>15</v>
      </c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21"/>
      <c r="AQ5" s="23"/>
      <c r="BE5" s="329" t="s">
        <v>16</v>
      </c>
      <c r="BS5" s="16" t="s">
        <v>7</v>
      </c>
    </row>
    <row r="6" spans="1:74" ht="36.950000000000003" customHeight="1" x14ac:dyDescent="0.3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333" t="s">
        <v>18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21"/>
      <c r="AQ6" s="23"/>
      <c r="BE6" s="305"/>
      <c r="BS6" s="16" t="s">
        <v>7</v>
      </c>
    </row>
    <row r="7" spans="1:74" ht="14.45" customHeight="1" x14ac:dyDescent="0.3">
      <c r="B7" s="20"/>
      <c r="C7" s="21"/>
      <c r="D7" s="29" t="s">
        <v>19</v>
      </c>
      <c r="E7" s="21"/>
      <c r="F7" s="21"/>
      <c r="G7" s="21"/>
      <c r="H7" s="21"/>
      <c r="I7" s="21"/>
      <c r="J7" s="21"/>
      <c r="K7" s="27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9" t="s">
        <v>20</v>
      </c>
      <c r="AL7" s="21"/>
      <c r="AM7" s="21"/>
      <c r="AN7" s="27" t="s">
        <v>3</v>
      </c>
      <c r="AO7" s="21"/>
      <c r="AP7" s="21"/>
      <c r="AQ7" s="23"/>
      <c r="BE7" s="305"/>
      <c r="BS7" s="16" t="s">
        <v>9</v>
      </c>
    </row>
    <row r="8" spans="1:74" ht="14.45" customHeight="1" x14ac:dyDescent="0.3">
      <c r="B8" s="20"/>
      <c r="C8" s="21"/>
      <c r="D8" s="29" t="s">
        <v>21</v>
      </c>
      <c r="E8" s="21"/>
      <c r="F8" s="21"/>
      <c r="G8" s="21"/>
      <c r="H8" s="21"/>
      <c r="I8" s="21"/>
      <c r="J8" s="21"/>
      <c r="K8" s="27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9" t="s">
        <v>23</v>
      </c>
      <c r="AL8" s="21"/>
      <c r="AM8" s="21"/>
      <c r="AN8" s="30" t="s">
        <v>24</v>
      </c>
      <c r="AO8" s="21"/>
      <c r="AP8" s="21"/>
      <c r="AQ8" s="23"/>
      <c r="BE8" s="305"/>
      <c r="BS8" s="16" t="s">
        <v>25</v>
      </c>
    </row>
    <row r="9" spans="1:74" ht="14.45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3"/>
      <c r="BE9" s="305"/>
      <c r="BS9" s="16" t="s">
        <v>26</v>
      </c>
    </row>
    <row r="10" spans="1:74" ht="14.45" customHeight="1" x14ac:dyDescent="0.3">
      <c r="B10" s="20"/>
      <c r="C10" s="21"/>
      <c r="D10" s="29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9" t="s">
        <v>28</v>
      </c>
      <c r="AL10" s="21"/>
      <c r="AM10" s="21"/>
      <c r="AN10" s="27" t="s">
        <v>3</v>
      </c>
      <c r="AO10" s="21"/>
      <c r="AP10" s="21"/>
      <c r="AQ10" s="23"/>
      <c r="BE10" s="305"/>
      <c r="BS10" s="16" t="s">
        <v>7</v>
      </c>
    </row>
    <row r="11" spans="1:74" ht="18.399999999999999" customHeight="1" x14ac:dyDescent="0.3">
      <c r="B11" s="20"/>
      <c r="C11" s="21"/>
      <c r="D11" s="21"/>
      <c r="E11" s="27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9" t="s">
        <v>30</v>
      </c>
      <c r="AL11" s="21"/>
      <c r="AM11" s="21"/>
      <c r="AN11" s="27" t="s">
        <v>3</v>
      </c>
      <c r="AO11" s="21"/>
      <c r="AP11" s="21"/>
      <c r="AQ11" s="23"/>
      <c r="BE11" s="305"/>
      <c r="BS11" s="16" t="s">
        <v>7</v>
      </c>
    </row>
    <row r="12" spans="1:74" ht="6.95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3"/>
      <c r="BE12" s="305"/>
      <c r="BS12" s="16" t="s">
        <v>9</v>
      </c>
    </row>
    <row r="13" spans="1:74" ht="14.45" customHeight="1" x14ac:dyDescent="0.3">
      <c r="B13" s="20"/>
      <c r="C13" s="21"/>
      <c r="D13" s="29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9" t="s">
        <v>28</v>
      </c>
      <c r="AL13" s="21"/>
      <c r="AM13" s="21"/>
      <c r="AN13" s="31" t="s">
        <v>32</v>
      </c>
      <c r="AO13" s="21"/>
      <c r="AP13" s="21"/>
      <c r="AQ13" s="23"/>
      <c r="BE13" s="305"/>
      <c r="BS13" s="16" t="s">
        <v>9</v>
      </c>
    </row>
    <row r="14" spans="1:74" ht="15" x14ac:dyDescent="0.3">
      <c r="B14" s="20"/>
      <c r="C14" s="21"/>
      <c r="D14" s="21"/>
      <c r="E14" s="334" t="s">
        <v>32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29" t="s">
        <v>30</v>
      </c>
      <c r="AL14" s="21"/>
      <c r="AM14" s="21"/>
      <c r="AN14" s="31" t="s">
        <v>32</v>
      </c>
      <c r="AO14" s="21"/>
      <c r="AP14" s="21"/>
      <c r="AQ14" s="23"/>
      <c r="BE14" s="305"/>
      <c r="BS14" s="16" t="s">
        <v>9</v>
      </c>
    </row>
    <row r="15" spans="1:74" ht="6.95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3"/>
      <c r="BE15" s="305"/>
      <c r="BS15" s="16" t="s">
        <v>4</v>
      </c>
    </row>
    <row r="16" spans="1:74" ht="14.45" customHeight="1" x14ac:dyDescent="0.3">
      <c r="B16" s="20"/>
      <c r="C16" s="21"/>
      <c r="D16" s="29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9" t="s">
        <v>28</v>
      </c>
      <c r="AL16" s="21"/>
      <c r="AM16" s="21"/>
      <c r="AN16" s="27" t="s">
        <v>3</v>
      </c>
      <c r="AO16" s="21"/>
      <c r="AP16" s="21"/>
      <c r="AQ16" s="23"/>
      <c r="BE16" s="305"/>
      <c r="BS16" s="16" t="s">
        <v>4</v>
      </c>
    </row>
    <row r="17" spans="2:71" ht="18.399999999999999" customHeight="1" x14ac:dyDescent="0.3">
      <c r="B17" s="20"/>
      <c r="C17" s="21"/>
      <c r="D17" s="21"/>
      <c r="E17" s="27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9" t="s">
        <v>30</v>
      </c>
      <c r="AL17" s="21"/>
      <c r="AM17" s="21"/>
      <c r="AN17" s="27" t="s">
        <v>3</v>
      </c>
      <c r="AO17" s="21"/>
      <c r="AP17" s="21"/>
      <c r="AQ17" s="23"/>
      <c r="BE17" s="305"/>
      <c r="BS17" s="16" t="s">
        <v>35</v>
      </c>
    </row>
    <row r="18" spans="2:71" ht="6.95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3"/>
      <c r="BE18" s="305"/>
      <c r="BS18" s="16" t="s">
        <v>9</v>
      </c>
    </row>
    <row r="19" spans="2:71" ht="14.45" customHeight="1" x14ac:dyDescent="0.3">
      <c r="B19" s="20"/>
      <c r="C19" s="21"/>
      <c r="D19" s="29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3"/>
      <c r="BE19" s="305"/>
      <c r="BS19" s="16" t="s">
        <v>9</v>
      </c>
    </row>
    <row r="20" spans="2:71" ht="22.5" customHeight="1" x14ac:dyDescent="0.3">
      <c r="B20" s="20"/>
      <c r="C20" s="21"/>
      <c r="D20" s="21"/>
      <c r="E20" s="335" t="s">
        <v>3</v>
      </c>
      <c r="F20" s="332"/>
      <c r="G20" s="332"/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32"/>
      <c r="U20" s="332"/>
      <c r="V20" s="332"/>
      <c r="W20" s="332"/>
      <c r="X20" s="332"/>
      <c r="Y20" s="332"/>
      <c r="Z20" s="332"/>
      <c r="AA20" s="332"/>
      <c r="AB20" s="332"/>
      <c r="AC20" s="332"/>
      <c r="AD20" s="332"/>
      <c r="AE20" s="332"/>
      <c r="AF20" s="332"/>
      <c r="AG20" s="332"/>
      <c r="AH20" s="332"/>
      <c r="AI20" s="332"/>
      <c r="AJ20" s="332"/>
      <c r="AK20" s="332"/>
      <c r="AL20" s="332"/>
      <c r="AM20" s="332"/>
      <c r="AN20" s="332"/>
      <c r="AO20" s="21"/>
      <c r="AP20" s="21"/>
      <c r="AQ20" s="23"/>
      <c r="BE20" s="305"/>
      <c r="BS20" s="16" t="s">
        <v>35</v>
      </c>
    </row>
    <row r="21" spans="2:71" ht="6.95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3"/>
      <c r="BE21" s="305"/>
    </row>
    <row r="22" spans="2:71" ht="6.95" customHeight="1" x14ac:dyDescent="0.3">
      <c r="B22" s="20"/>
      <c r="C22" s="2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21"/>
      <c r="AQ22" s="23"/>
      <c r="BE22" s="305"/>
    </row>
    <row r="23" spans="2:71" s="1" customFormat="1" ht="25.9" customHeight="1" x14ac:dyDescent="0.3">
      <c r="B23" s="33"/>
      <c r="C23" s="34"/>
      <c r="D23" s="35" t="s">
        <v>37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36">
        <f>ROUND(AG51,0)</f>
        <v>0</v>
      </c>
      <c r="AL23" s="337"/>
      <c r="AM23" s="337"/>
      <c r="AN23" s="337"/>
      <c r="AO23" s="337"/>
      <c r="AP23" s="34"/>
      <c r="AQ23" s="37"/>
      <c r="BE23" s="312"/>
    </row>
    <row r="24" spans="2:71" s="1" customFormat="1" ht="6.95" customHeight="1" x14ac:dyDescent="0.3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7"/>
      <c r="BE24" s="312"/>
    </row>
    <row r="25" spans="2:71" s="1" customForma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38" t="s">
        <v>38</v>
      </c>
      <c r="M25" s="317"/>
      <c r="N25" s="317"/>
      <c r="O25" s="317"/>
      <c r="P25" s="34"/>
      <c r="Q25" s="34"/>
      <c r="R25" s="34"/>
      <c r="S25" s="34"/>
      <c r="T25" s="34"/>
      <c r="U25" s="34"/>
      <c r="V25" s="34"/>
      <c r="W25" s="338" t="s">
        <v>39</v>
      </c>
      <c r="X25" s="317"/>
      <c r="Y25" s="317"/>
      <c r="Z25" s="317"/>
      <c r="AA25" s="317"/>
      <c r="AB25" s="317"/>
      <c r="AC25" s="317"/>
      <c r="AD25" s="317"/>
      <c r="AE25" s="317"/>
      <c r="AF25" s="34"/>
      <c r="AG25" s="34"/>
      <c r="AH25" s="34"/>
      <c r="AI25" s="34"/>
      <c r="AJ25" s="34"/>
      <c r="AK25" s="338" t="s">
        <v>40</v>
      </c>
      <c r="AL25" s="317"/>
      <c r="AM25" s="317"/>
      <c r="AN25" s="317"/>
      <c r="AO25" s="317"/>
      <c r="AP25" s="34"/>
      <c r="AQ25" s="37"/>
      <c r="BE25" s="312"/>
    </row>
    <row r="26" spans="2:71" s="2" customFormat="1" ht="14.45" customHeight="1" x14ac:dyDescent="0.3">
      <c r="B26" s="39"/>
      <c r="C26" s="40"/>
      <c r="D26" s="41" t="s">
        <v>41</v>
      </c>
      <c r="E26" s="40"/>
      <c r="F26" s="41" t="s">
        <v>42</v>
      </c>
      <c r="G26" s="40"/>
      <c r="H26" s="40"/>
      <c r="I26" s="40"/>
      <c r="J26" s="40"/>
      <c r="K26" s="40"/>
      <c r="L26" s="322">
        <v>0.21</v>
      </c>
      <c r="M26" s="323"/>
      <c r="N26" s="323"/>
      <c r="O26" s="323"/>
      <c r="P26" s="40"/>
      <c r="Q26" s="40"/>
      <c r="R26" s="40"/>
      <c r="S26" s="40"/>
      <c r="T26" s="40"/>
      <c r="U26" s="40"/>
      <c r="V26" s="40"/>
      <c r="W26" s="324">
        <f>ROUND(AZ51,0)</f>
        <v>0</v>
      </c>
      <c r="X26" s="323"/>
      <c r="Y26" s="323"/>
      <c r="Z26" s="323"/>
      <c r="AA26" s="323"/>
      <c r="AB26" s="323"/>
      <c r="AC26" s="323"/>
      <c r="AD26" s="323"/>
      <c r="AE26" s="323"/>
      <c r="AF26" s="40"/>
      <c r="AG26" s="40"/>
      <c r="AH26" s="40"/>
      <c r="AI26" s="40"/>
      <c r="AJ26" s="40"/>
      <c r="AK26" s="324">
        <f>ROUND(AV51,0)</f>
        <v>0</v>
      </c>
      <c r="AL26" s="323"/>
      <c r="AM26" s="323"/>
      <c r="AN26" s="323"/>
      <c r="AO26" s="323"/>
      <c r="AP26" s="40"/>
      <c r="AQ26" s="42"/>
      <c r="BE26" s="330"/>
    </row>
    <row r="27" spans="2:71" s="2" customFormat="1" ht="14.45" customHeight="1" x14ac:dyDescent="0.3">
      <c r="B27" s="39"/>
      <c r="C27" s="40"/>
      <c r="D27" s="40"/>
      <c r="E27" s="40"/>
      <c r="F27" s="41" t="s">
        <v>43</v>
      </c>
      <c r="G27" s="40"/>
      <c r="H27" s="40"/>
      <c r="I27" s="40"/>
      <c r="J27" s="40"/>
      <c r="K27" s="40"/>
      <c r="L27" s="322">
        <v>0.15</v>
      </c>
      <c r="M27" s="323"/>
      <c r="N27" s="323"/>
      <c r="O27" s="323"/>
      <c r="P27" s="40"/>
      <c r="Q27" s="40"/>
      <c r="R27" s="40"/>
      <c r="S27" s="40"/>
      <c r="T27" s="40"/>
      <c r="U27" s="40"/>
      <c r="V27" s="40"/>
      <c r="W27" s="324">
        <f>ROUND(BA51,0)</f>
        <v>0</v>
      </c>
      <c r="X27" s="323"/>
      <c r="Y27" s="323"/>
      <c r="Z27" s="323"/>
      <c r="AA27" s="323"/>
      <c r="AB27" s="323"/>
      <c r="AC27" s="323"/>
      <c r="AD27" s="323"/>
      <c r="AE27" s="323"/>
      <c r="AF27" s="40"/>
      <c r="AG27" s="40"/>
      <c r="AH27" s="40"/>
      <c r="AI27" s="40"/>
      <c r="AJ27" s="40"/>
      <c r="AK27" s="324">
        <f>ROUND(AW51,0)</f>
        <v>0</v>
      </c>
      <c r="AL27" s="323"/>
      <c r="AM27" s="323"/>
      <c r="AN27" s="323"/>
      <c r="AO27" s="323"/>
      <c r="AP27" s="40"/>
      <c r="AQ27" s="42"/>
      <c r="BE27" s="330"/>
    </row>
    <row r="28" spans="2:71" s="2" customFormat="1" ht="14.45" hidden="1" customHeight="1" x14ac:dyDescent="0.3">
      <c r="B28" s="39"/>
      <c r="C28" s="40"/>
      <c r="D28" s="40"/>
      <c r="E28" s="40"/>
      <c r="F28" s="41" t="s">
        <v>44</v>
      </c>
      <c r="G28" s="40"/>
      <c r="H28" s="40"/>
      <c r="I28" s="40"/>
      <c r="J28" s="40"/>
      <c r="K28" s="40"/>
      <c r="L28" s="322">
        <v>0.21</v>
      </c>
      <c r="M28" s="323"/>
      <c r="N28" s="323"/>
      <c r="O28" s="323"/>
      <c r="P28" s="40"/>
      <c r="Q28" s="40"/>
      <c r="R28" s="40"/>
      <c r="S28" s="40"/>
      <c r="T28" s="40"/>
      <c r="U28" s="40"/>
      <c r="V28" s="40"/>
      <c r="W28" s="324">
        <f>ROUND(BB51,0)</f>
        <v>0</v>
      </c>
      <c r="X28" s="323"/>
      <c r="Y28" s="323"/>
      <c r="Z28" s="323"/>
      <c r="AA28" s="323"/>
      <c r="AB28" s="323"/>
      <c r="AC28" s="323"/>
      <c r="AD28" s="323"/>
      <c r="AE28" s="323"/>
      <c r="AF28" s="40"/>
      <c r="AG28" s="40"/>
      <c r="AH28" s="40"/>
      <c r="AI28" s="40"/>
      <c r="AJ28" s="40"/>
      <c r="AK28" s="324">
        <v>0</v>
      </c>
      <c r="AL28" s="323"/>
      <c r="AM28" s="323"/>
      <c r="AN28" s="323"/>
      <c r="AO28" s="323"/>
      <c r="AP28" s="40"/>
      <c r="AQ28" s="42"/>
      <c r="BE28" s="330"/>
    </row>
    <row r="29" spans="2:71" s="2" customFormat="1" ht="14.45" hidden="1" customHeight="1" x14ac:dyDescent="0.3">
      <c r="B29" s="39"/>
      <c r="C29" s="40"/>
      <c r="D29" s="40"/>
      <c r="E29" s="40"/>
      <c r="F29" s="41" t="s">
        <v>45</v>
      </c>
      <c r="G29" s="40"/>
      <c r="H29" s="40"/>
      <c r="I29" s="40"/>
      <c r="J29" s="40"/>
      <c r="K29" s="40"/>
      <c r="L29" s="322">
        <v>0.15</v>
      </c>
      <c r="M29" s="323"/>
      <c r="N29" s="323"/>
      <c r="O29" s="323"/>
      <c r="P29" s="40"/>
      <c r="Q29" s="40"/>
      <c r="R29" s="40"/>
      <c r="S29" s="40"/>
      <c r="T29" s="40"/>
      <c r="U29" s="40"/>
      <c r="V29" s="40"/>
      <c r="W29" s="324">
        <f>ROUND(BC51,0)</f>
        <v>0</v>
      </c>
      <c r="X29" s="323"/>
      <c r="Y29" s="323"/>
      <c r="Z29" s="323"/>
      <c r="AA29" s="323"/>
      <c r="AB29" s="323"/>
      <c r="AC29" s="323"/>
      <c r="AD29" s="323"/>
      <c r="AE29" s="323"/>
      <c r="AF29" s="40"/>
      <c r="AG29" s="40"/>
      <c r="AH29" s="40"/>
      <c r="AI29" s="40"/>
      <c r="AJ29" s="40"/>
      <c r="AK29" s="324">
        <v>0</v>
      </c>
      <c r="AL29" s="323"/>
      <c r="AM29" s="323"/>
      <c r="AN29" s="323"/>
      <c r="AO29" s="323"/>
      <c r="AP29" s="40"/>
      <c r="AQ29" s="42"/>
      <c r="BE29" s="330"/>
    </row>
    <row r="30" spans="2:71" s="2" customFormat="1" ht="14.45" hidden="1" customHeight="1" x14ac:dyDescent="0.3">
      <c r="B30" s="39"/>
      <c r="C30" s="40"/>
      <c r="D30" s="40"/>
      <c r="E30" s="40"/>
      <c r="F30" s="41" t="s">
        <v>46</v>
      </c>
      <c r="G30" s="40"/>
      <c r="H30" s="40"/>
      <c r="I30" s="40"/>
      <c r="J30" s="40"/>
      <c r="K30" s="40"/>
      <c r="L30" s="322">
        <v>0</v>
      </c>
      <c r="M30" s="323"/>
      <c r="N30" s="323"/>
      <c r="O30" s="323"/>
      <c r="P30" s="40"/>
      <c r="Q30" s="40"/>
      <c r="R30" s="40"/>
      <c r="S30" s="40"/>
      <c r="T30" s="40"/>
      <c r="U30" s="40"/>
      <c r="V30" s="40"/>
      <c r="W30" s="324">
        <f>ROUND(BD51,0)</f>
        <v>0</v>
      </c>
      <c r="X30" s="323"/>
      <c r="Y30" s="323"/>
      <c r="Z30" s="323"/>
      <c r="AA30" s="323"/>
      <c r="AB30" s="323"/>
      <c r="AC30" s="323"/>
      <c r="AD30" s="323"/>
      <c r="AE30" s="323"/>
      <c r="AF30" s="40"/>
      <c r="AG30" s="40"/>
      <c r="AH30" s="40"/>
      <c r="AI30" s="40"/>
      <c r="AJ30" s="40"/>
      <c r="AK30" s="324">
        <v>0</v>
      </c>
      <c r="AL30" s="323"/>
      <c r="AM30" s="323"/>
      <c r="AN30" s="323"/>
      <c r="AO30" s="323"/>
      <c r="AP30" s="40"/>
      <c r="AQ30" s="42"/>
      <c r="BE30" s="330"/>
    </row>
    <row r="31" spans="2:71" s="1" customFormat="1" ht="6.95" customHeight="1" x14ac:dyDescent="0.3"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7"/>
      <c r="BE31" s="312"/>
    </row>
    <row r="32" spans="2:71" s="1" customFormat="1" ht="25.9" customHeight="1" x14ac:dyDescent="0.3">
      <c r="B32" s="33"/>
      <c r="C32" s="43"/>
      <c r="D32" s="44" t="s">
        <v>47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6" t="s">
        <v>48</v>
      </c>
      <c r="U32" s="45"/>
      <c r="V32" s="45"/>
      <c r="W32" s="45"/>
      <c r="X32" s="325" t="s">
        <v>49</v>
      </c>
      <c r="Y32" s="326"/>
      <c r="Z32" s="326"/>
      <c r="AA32" s="326"/>
      <c r="AB32" s="326"/>
      <c r="AC32" s="45"/>
      <c r="AD32" s="45"/>
      <c r="AE32" s="45"/>
      <c r="AF32" s="45"/>
      <c r="AG32" s="45"/>
      <c r="AH32" s="45"/>
      <c r="AI32" s="45"/>
      <c r="AJ32" s="45"/>
      <c r="AK32" s="327">
        <f>SUM(AK23:AK30)</f>
        <v>0</v>
      </c>
      <c r="AL32" s="326"/>
      <c r="AM32" s="326"/>
      <c r="AN32" s="326"/>
      <c r="AO32" s="328"/>
      <c r="AP32" s="43"/>
      <c r="AQ32" s="47"/>
      <c r="BE32" s="312"/>
    </row>
    <row r="33" spans="2:56" s="1" customFormat="1" ht="6.95" customHeight="1" x14ac:dyDescent="0.3"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7"/>
    </row>
    <row r="34" spans="2:56" s="1" customFormat="1" ht="6.95" customHeight="1" x14ac:dyDescent="0.3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50"/>
    </row>
    <row r="38" spans="2:56" s="1" customFormat="1" ht="6.95" customHeight="1" x14ac:dyDescent="0.3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33"/>
    </row>
    <row r="39" spans="2:56" s="1" customFormat="1" ht="36.950000000000003" customHeight="1" x14ac:dyDescent="0.3">
      <c r="B39" s="33"/>
      <c r="C39" s="53" t="s">
        <v>50</v>
      </c>
      <c r="AR39" s="33"/>
    </row>
    <row r="40" spans="2:56" s="1" customFormat="1" ht="6.95" customHeight="1" x14ac:dyDescent="0.3">
      <c r="B40" s="33"/>
      <c r="AR40" s="33"/>
    </row>
    <row r="41" spans="2:56" s="3" customFormat="1" ht="14.45" customHeight="1" x14ac:dyDescent="0.3">
      <c r="B41" s="54"/>
      <c r="C41" s="55" t="s">
        <v>14</v>
      </c>
      <c r="L41" s="3" t="str">
        <f>K5</f>
        <v>Tenet90</v>
      </c>
      <c r="AR41" s="54"/>
    </row>
    <row r="42" spans="2:56" s="4" customFormat="1" ht="36.950000000000003" customHeight="1" x14ac:dyDescent="0.3">
      <c r="B42" s="56"/>
      <c r="C42" s="57" t="s">
        <v>17</v>
      </c>
      <c r="L42" s="309" t="str">
        <f>K6</f>
        <v>Trutnov-Volanov, Chodník pro pěší - II. část</v>
      </c>
      <c r="M42" s="310"/>
      <c r="N42" s="310"/>
      <c r="O42" s="310"/>
      <c r="P42" s="310"/>
      <c r="Q42" s="310"/>
      <c r="R42" s="310"/>
      <c r="S42" s="310"/>
      <c r="T42" s="310"/>
      <c r="U42" s="310"/>
      <c r="V42" s="310"/>
      <c r="W42" s="310"/>
      <c r="X42" s="310"/>
      <c r="Y42" s="310"/>
      <c r="Z42" s="310"/>
      <c r="AA42" s="310"/>
      <c r="AB42" s="310"/>
      <c r="AC42" s="310"/>
      <c r="AD42" s="310"/>
      <c r="AE42" s="310"/>
      <c r="AF42" s="310"/>
      <c r="AG42" s="310"/>
      <c r="AH42" s="310"/>
      <c r="AI42" s="310"/>
      <c r="AJ42" s="310"/>
      <c r="AK42" s="310"/>
      <c r="AL42" s="310"/>
      <c r="AM42" s="310"/>
      <c r="AN42" s="310"/>
      <c r="AO42" s="310"/>
      <c r="AR42" s="56"/>
    </row>
    <row r="43" spans="2:56" s="1" customFormat="1" ht="6.95" customHeight="1" x14ac:dyDescent="0.3">
      <c r="B43" s="33"/>
      <c r="AR43" s="33"/>
    </row>
    <row r="44" spans="2:56" s="1" customFormat="1" ht="15" x14ac:dyDescent="0.3">
      <c r="B44" s="33"/>
      <c r="C44" s="55" t="s">
        <v>21</v>
      </c>
      <c r="L44" s="58" t="str">
        <f>IF(K8="","",K8)</f>
        <v xml:space="preserve">Trutnov- Volanov </v>
      </c>
      <c r="AI44" s="55" t="s">
        <v>23</v>
      </c>
      <c r="AM44" s="311" t="str">
        <f>IF(AN8= "","",AN8)</f>
        <v>19.07.2016</v>
      </c>
      <c r="AN44" s="312"/>
      <c r="AR44" s="33"/>
    </row>
    <row r="45" spans="2:56" s="1" customFormat="1" ht="6.95" customHeight="1" x14ac:dyDescent="0.3">
      <c r="B45" s="33"/>
      <c r="AR45" s="33"/>
    </row>
    <row r="46" spans="2:56" s="1" customFormat="1" ht="15" x14ac:dyDescent="0.3">
      <c r="B46" s="33"/>
      <c r="C46" s="55" t="s">
        <v>27</v>
      </c>
      <c r="L46" s="3" t="str">
        <f>IF(E11= "","",E11)</f>
        <v>Město Trutnov, Slovanské nám. 165, Trutnov</v>
      </c>
      <c r="AI46" s="55" t="s">
        <v>33</v>
      </c>
      <c r="AM46" s="313" t="str">
        <f>IF(E17="","",E17)</f>
        <v>Tenet spol. s r.o., Horská 64, Trutnov</v>
      </c>
      <c r="AN46" s="312"/>
      <c r="AO46" s="312"/>
      <c r="AP46" s="312"/>
      <c r="AR46" s="33"/>
      <c r="AS46" s="314" t="s">
        <v>51</v>
      </c>
      <c r="AT46" s="315"/>
      <c r="AU46" s="60"/>
      <c r="AV46" s="60"/>
      <c r="AW46" s="60"/>
      <c r="AX46" s="60"/>
      <c r="AY46" s="60"/>
      <c r="AZ46" s="60"/>
      <c r="BA46" s="60"/>
      <c r="BB46" s="60"/>
      <c r="BC46" s="60"/>
      <c r="BD46" s="61"/>
    </row>
    <row r="47" spans="2:56" s="1" customFormat="1" ht="15" x14ac:dyDescent="0.3">
      <c r="B47" s="33"/>
      <c r="C47" s="55" t="s">
        <v>31</v>
      </c>
      <c r="L47" s="3" t="str">
        <f>IF(E14= "Vyplň údaj","",E14)</f>
        <v/>
      </c>
      <c r="AR47" s="33"/>
      <c r="AS47" s="316"/>
      <c r="AT47" s="317"/>
      <c r="AU47" s="34"/>
      <c r="AV47" s="34"/>
      <c r="AW47" s="34"/>
      <c r="AX47" s="34"/>
      <c r="AY47" s="34"/>
      <c r="AZ47" s="34"/>
      <c r="BA47" s="34"/>
      <c r="BB47" s="34"/>
      <c r="BC47" s="34"/>
      <c r="BD47" s="62"/>
    </row>
    <row r="48" spans="2:56" s="1" customFormat="1" ht="10.9" customHeight="1" x14ac:dyDescent="0.3">
      <c r="B48" s="33"/>
      <c r="AR48" s="33"/>
      <c r="AS48" s="316"/>
      <c r="AT48" s="317"/>
      <c r="AU48" s="34"/>
      <c r="AV48" s="34"/>
      <c r="AW48" s="34"/>
      <c r="AX48" s="34"/>
      <c r="AY48" s="34"/>
      <c r="AZ48" s="34"/>
      <c r="BA48" s="34"/>
      <c r="BB48" s="34"/>
      <c r="BC48" s="34"/>
      <c r="BD48" s="62"/>
    </row>
    <row r="49" spans="1:91" s="1" customFormat="1" ht="29.25" customHeight="1" x14ac:dyDescent="0.3">
      <c r="B49" s="33"/>
      <c r="C49" s="318" t="s">
        <v>52</v>
      </c>
      <c r="D49" s="319"/>
      <c r="E49" s="319"/>
      <c r="F49" s="319"/>
      <c r="G49" s="319"/>
      <c r="H49" s="63"/>
      <c r="I49" s="320" t="s">
        <v>53</v>
      </c>
      <c r="J49" s="319"/>
      <c r="K49" s="319"/>
      <c r="L49" s="319"/>
      <c r="M49" s="319"/>
      <c r="N49" s="319"/>
      <c r="O49" s="319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21" t="s">
        <v>54</v>
      </c>
      <c r="AH49" s="319"/>
      <c r="AI49" s="319"/>
      <c r="AJ49" s="319"/>
      <c r="AK49" s="319"/>
      <c r="AL49" s="319"/>
      <c r="AM49" s="319"/>
      <c r="AN49" s="320" t="s">
        <v>55</v>
      </c>
      <c r="AO49" s="319"/>
      <c r="AP49" s="319"/>
      <c r="AQ49" s="64" t="s">
        <v>56</v>
      </c>
      <c r="AR49" s="33"/>
      <c r="AS49" s="65" t="s">
        <v>57</v>
      </c>
      <c r="AT49" s="66" t="s">
        <v>58</v>
      </c>
      <c r="AU49" s="66" t="s">
        <v>59</v>
      </c>
      <c r="AV49" s="66" t="s">
        <v>60</v>
      </c>
      <c r="AW49" s="66" t="s">
        <v>61</v>
      </c>
      <c r="AX49" s="66" t="s">
        <v>62</v>
      </c>
      <c r="AY49" s="66" t="s">
        <v>63</v>
      </c>
      <c r="AZ49" s="66" t="s">
        <v>64</v>
      </c>
      <c r="BA49" s="66" t="s">
        <v>65</v>
      </c>
      <c r="BB49" s="66" t="s">
        <v>66</v>
      </c>
      <c r="BC49" s="66" t="s">
        <v>67</v>
      </c>
      <c r="BD49" s="67" t="s">
        <v>68</v>
      </c>
    </row>
    <row r="50" spans="1:91" s="1" customFormat="1" ht="10.9" customHeight="1" x14ac:dyDescent="0.3">
      <c r="B50" s="33"/>
      <c r="AR50" s="33"/>
      <c r="AS50" s="68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pans="1:91" s="4" customFormat="1" ht="32.450000000000003" customHeight="1" x14ac:dyDescent="0.3">
      <c r="B51" s="56"/>
      <c r="C51" s="69" t="s">
        <v>69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302">
        <f>ROUND(SUM(AG52:AG53),0)</f>
        <v>0</v>
      </c>
      <c r="AH51" s="302"/>
      <c r="AI51" s="302"/>
      <c r="AJ51" s="302"/>
      <c r="AK51" s="302"/>
      <c r="AL51" s="302"/>
      <c r="AM51" s="302"/>
      <c r="AN51" s="303">
        <f>SUM(AG51,AT51)</f>
        <v>0</v>
      </c>
      <c r="AO51" s="303"/>
      <c r="AP51" s="303"/>
      <c r="AQ51" s="71" t="s">
        <v>3</v>
      </c>
      <c r="AR51" s="56"/>
      <c r="AS51" s="72">
        <f>ROUND(SUM(AS52:AS53),0)</f>
        <v>0</v>
      </c>
      <c r="AT51" s="73">
        <f>ROUND(SUM(AV51:AW51),0)</f>
        <v>0</v>
      </c>
      <c r="AU51" s="74">
        <f>ROUND(SUM(AU52:AU53),5)</f>
        <v>0</v>
      </c>
      <c r="AV51" s="73">
        <f>ROUND(AZ51*L26,0)</f>
        <v>0</v>
      </c>
      <c r="AW51" s="73">
        <f>ROUND(BA51*L27,0)</f>
        <v>0</v>
      </c>
      <c r="AX51" s="73">
        <f>ROUND(BB51*L26,0)</f>
        <v>0</v>
      </c>
      <c r="AY51" s="73">
        <f>ROUND(BC51*L27,0)</f>
        <v>0</v>
      </c>
      <c r="AZ51" s="73">
        <f>ROUND(SUM(AZ52:AZ53),0)</f>
        <v>0</v>
      </c>
      <c r="BA51" s="73">
        <f>ROUND(SUM(BA52:BA53),0)</f>
        <v>0</v>
      </c>
      <c r="BB51" s="73">
        <f>ROUND(SUM(BB52:BB53),0)</f>
        <v>0</v>
      </c>
      <c r="BC51" s="73">
        <f>ROUND(SUM(BC52:BC53),0)</f>
        <v>0</v>
      </c>
      <c r="BD51" s="75">
        <f>ROUND(SUM(BD52:BD53),0)</f>
        <v>0</v>
      </c>
      <c r="BS51" s="57" t="s">
        <v>70</v>
      </c>
      <c r="BT51" s="57" t="s">
        <v>71</v>
      </c>
      <c r="BU51" s="76" t="s">
        <v>72</v>
      </c>
      <c r="BV51" s="57" t="s">
        <v>73</v>
      </c>
      <c r="BW51" s="57" t="s">
        <v>5</v>
      </c>
      <c r="BX51" s="57" t="s">
        <v>74</v>
      </c>
      <c r="CL51" s="57" t="s">
        <v>3</v>
      </c>
    </row>
    <row r="52" spans="1:91" s="5" customFormat="1" ht="22.5" customHeight="1" x14ac:dyDescent="0.3">
      <c r="A52" s="214" t="s">
        <v>717</v>
      </c>
      <c r="B52" s="77"/>
      <c r="C52" s="78"/>
      <c r="D52" s="308" t="s">
        <v>9</v>
      </c>
      <c r="E52" s="307"/>
      <c r="F52" s="307"/>
      <c r="G52" s="307"/>
      <c r="H52" s="307"/>
      <c r="I52" s="79"/>
      <c r="J52" s="308" t="s">
        <v>75</v>
      </c>
      <c r="K52" s="307"/>
      <c r="L52" s="307"/>
      <c r="M52" s="307"/>
      <c r="N52" s="307"/>
      <c r="O52" s="307"/>
      <c r="P52" s="307"/>
      <c r="Q52" s="307"/>
      <c r="R52" s="307"/>
      <c r="S52" s="307"/>
      <c r="T52" s="307"/>
      <c r="U52" s="307"/>
      <c r="V52" s="307"/>
      <c r="W52" s="307"/>
      <c r="X52" s="307"/>
      <c r="Y52" s="307"/>
      <c r="Z52" s="307"/>
      <c r="AA52" s="307"/>
      <c r="AB52" s="307"/>
      <c r="AC52" s="307"/>
      <c r="AD52" s="307"/>
      <c r="AE52" s="307"/>
      <c r="AF52" s="307"/>
      <c r="AG52" s="306">
        <f>'1 - SO 101 Chodník pro pěší'!J27</f>
        <v>0</v>
      </c>
      <c r="AH52" s="307"/>
      <c r="AI52" s="307"/>
      <c r="AJ52" s="307"/>
      <c r="AK52" s="307"/>
      <c r="AL52" s="307"/>
      <c r="AM52" s="307"/>
      <c r="AN52" s="306">
        <f>SUM(AG52,AT52)</f>
        <v>0</v>
      </c>
      <c r="AO52" s="307"/>
      <c r="AP52" s="307"/>
      <c r="AQ52" s="80" t="s">
        <v>76</v>
      </c>
      <c r="AR52" s="77"/>
      <c r="AS52" s="81">
        <v>0</v>
      </c>
      <c r="AT52" s="82">
        <f>ROUND(SUM(AV52:AW52),0)</f>
        <v>0</v>
      </c>
      <c r="AU52" s="83">
        <f>'1 - SO 101 Chodník pro pěší'!P83</f>
        <v>0</v>
      </c>
      <c r="AV52" s="82">
        <f>'1 - SO 101 Chodník pro pěší'!J30</f>
        <v>0</v>
      </c>
      <c r="AW52" s="82">
        <f>'1 - SO 101 Chodník pro pěší'!J31</f>
        <v>0</v>
      </c>
      <c r="AX52" s="82">
        <f>'1 - SO 101 Chodník pro pěší'!J32</f>
        <v>0</v>
      </c>
      <c r="AY52" s="82">
        <f>'1 - SO 101 Chodník pro pěší'!J33</f>
        <v>0</v>
      </c>
      <c r="AZ52" s="82">
        <f>'1 - SO 101 Chodník pro pěší'!F30</f>
        <v>0</v>
      </c>
      <c r="BA52" s="82">
        <f>'1 - SO 101 Chodník pro pěší'!F31</f>
        <v>0</v>
      </c>
      <c r="BB52" s="82">
        <f>'1 - SO 101 Chodník pro pěší'!F32</f>
        <v>0</v>
      </c>
      <c r="BC52" s="82">
        <f>'1 - SO 101 Chodník pro pěší'!F33</f>
        <v>0</v>
      </c>
      <c r="BD52" s="84">
        <f>'1 - SO 101 Chodník pro pěší'!F34</f>
        <v>0</v>
      </c>
      <c r="BT52" s="85" t="s">
        <v>9</v>
      </c>
      <c r="BV52" s="85" t="s">
        <v>73</v>
      </c>
      <c r="BW52" s="85" t="s">
        <v>77</v>
      </c>
      <c r="BX52" s="85" t="s">
        <v>5</v>
      </c>
      <c r="CL52" s="85" t="s">
        <v>3</v>
      </c>
      <c r="CM52" s="85" t="s">
        <v>78</v>
      </c>
    </row>
    <row r="53" spans="1:91" s="5" customFormat="1" ht="22.5" customHeight="1" x14ac:dyDescent="0.3">
      <c r="A53" s="214" t="s">
        <v>717</v>
      </c>
      <c r="B53" s="77"/>
      <c r="C53" s="78"/>
      <c r="D53" s="308" t="s">
        <v>78</v>
      </c>
      <c r="E53" s="307"/>
      <c r="F53" s="307"/>
      <c r="G53" s="307"/>
      <c r="H53" s="307"/>
      <c r="I53" s="79"/>
      <c r="J53" s="308" t="s">
        <v>79</v>
      </c>
      <c r="K53" s="307"/>
      <c r="L53" s="307"/>
      <c r="M53" s="307"/>
      <c r="N53" s="307"/>
      <c r="O53" s="307"/>
      <c r="P53" s="307"/>
      <c r="Q53" s="307"/>
      <c r="R53" s="307"/>
      <c r="S53" s="307"/>
      <c r="T53" s="307"/>
      <c r="U53" s="307"/>
      <c r="V53" s="307"/>
      <c r="W53" s="307"/>
      <c r="X53" s="307"/>
      <c r="Y53" s="307"/>
      <c r="Z53" s="307"/>
      <c r="AA53" s="307"/>
      <c r="AB53" s="307"/>
      <c r="AC53" s="307"/>
      <c r="AD53" s="307"/>
      <c r="AE53" s="307"/>
      <c r="AF53" s="307"/>
      <c r="AG53" s="306">
        <f>'2 - Ostatní a vedlejší ná...'!J27</f>
        <v>0</v>
      </c>
      <c r="AH53" s="307"/>
      <c r="AI53" s="307"/>
      <c r="AJ53" s="307"/>
      <c r="AK53" s="307"/>
      <c r="AL53" s="307"/>
      <c r="AM53" s="307"/>
      <c r="AN53" s="306">
        <f>SUM(AG53,AT53)</f>
        <v>0</v>
      </c>
      <c r="AO53" s="307"/>
      <c r="AP53" s="307"/>
      <c r="AQ53" s="80" t="s">
        <v>76</v>
      </c>
      <c r="AR53" s="77"/>
      <c r="AS53" s="86">
        <v>0</v>
      </c>
      <c r="AT53" s="87">
        <f>ROUND(SUM(AV53:AW53),0)</f>
        <v>0</v>
      </c>
      <c r="AU53" s="88">
        <f>'2 - Ostatní a vedlejší ná...'!P86</f>
        <v>0</v>
      </c>
      <c r="AV53" s="87">
        <f>'2 - Ostatní a vedlejší ná...'!J30</f>
        <v>0</v>
      </c>
      <c r="AW53" s="87">
        <f>'2 - Ostatní a vedlejší ná...'!J31</f>
        <v>0</v>
      </c>
      <c r="AX53" s="87">
        <f>'2 - Ostatní a vedlejší ná...'!J32</f>
        <v>0</v>
      </c>
      <c r="AY53" s="87">
        <f>'2 - Ostatní a vedlejší ná...'!J33</f>
        <v>0</v>
      </c>
      <c r="AZ53" s="87">
        <f>'2 - Ostatní a vedlejší ná...'!F30</f>
        <v>0</v>
      </c>
      <c r="BA53" s="87">
        <f>'2 - Ostatní a vedlejší ná...'!F31</f>
        <v>0</v>
      </c>
      <c r="BB53" s="87">
        <f>'2 - Ostatní a vedlejší ná...'!F32</f>
        <v>0</v>
      </c>
      <c r="BC53" s="87">
        <f>'2 - Ostatní a vedlejší ná...'!F33</f>
        <v>0</v>
      </c>
      <c r="BD53" s="89">
        <f>'2 - Ostatní a vedlejší ná...'!F34</f>
        <v>0</v>
      </c>
      <c r="BT53" s="85" t="s">
        <v>9</v>
      </c>
      <c r="BV53" s="85" t="s">
        <v>73</v>
      </c>
      <c r="BW53" s="85" t="s">
        <v>80</v>
      </c>
      <c r="BX53" s="85" t="s">
        <v>5</v>
      </c>
      <c r="CL53" s="85" t="s">
        <v>3</v>
      </c>
      <c r="CM53" s="85" t="s">
        <v>78</v>
      </c>
    </row>
    <row r="54" spans="1:91" s="1" customFormat="1" ht="30" customHeight="1" x14ac:dyDescent="0.3">
      <c r="B54" s="33"/>
      <c r="AR54" s="33"/>
    </row>
    <row r="55" spans="1:91" s="1" customFormat="1" ht="6.95" customHeight="1" x14ac:dyDescent="0.3">
      <c r="B55" s="48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33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 - SO 101 Chodník pro pěší'!C2" tooltip="1 - SO 101 Chodník pro pěší" display="/"/>
    <hyperlink ref="A53" location="'2 - Ostatní a vedlejší ná...'!C2" tooltip="2 - Ostatní a vedlejší ná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1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4"/>
      <c r="B1" s="216"/>
      <c r="C1" s="216"/>
      <c r="D1" s="215" t="s">
        <v>1</v>
      </c>
      <c r="E1" s="216"/>
      <c r="F1" s="217" t="s">
        <v>718</v>
      </c>
      <c r="G1" s="340" t="s">
        <v>719</v>
      </c>
      <c r="H1" s="340"/>
      <c r="I1" s="222"/>
      <c r="J1" s="217" t="s">
        <v>720</v>
      </c>
      <c r="K1" s="215" t="s">
        <v>81</v>
      </c>
      <c r="L1" s="217" t="s">
        <v>721</v>
      </c>
      <c r="M1" s="217"/>
      <c r="N1" s="217"/>
      <c r="O1" s="217"/>
      <c r="P1" s="217"/>
      <c r="Q1" s="217"/>
      <c r="R1" s="217"/>
      <c r="S1" s="217"/>
      <c r="T1" s="217"/>
      <c r="U1" s="213"/>
      <c r="V1" s="2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70" ht="36.950000000000003" customHeight="1" x14ac:dyDescent="0.3">
      <c r="L2" s="304" t="s">
        <v>6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6" t="s">
        <v>77</v>
      </c>
      <c r="AZ2" s="91" t="s">
        <v>82</v>
      </c>
      <c r="BA2" s="91" t="s">
        <v>83</v>
      </c>
      <c r="BB2" s="91" t="s">
        <v>3</v>
      </c>
      <c r="BC2" s="91" t="s">
        <v>84</v>
      </c>
      <c r="BD2" s="91" t="s">
        <v>78</v>
      </c>
    </row>
    <row r="3" spans="1:70" ht="6.95" customHeight="1" x14ac:dyDescent="0.3">
      <c r="B3" s="17"/>
      <c r="C3" s="18"/>
      <c r="D3" s="18"/>
      <c r="E3" s="18"/>
      <c r="F3" s="18"/>
      <c r="G3" s="18"/>
      <c r="H3" s="18"/>
      <c r="I3" s="92"/>
      <c r="J3" s="18"/>
      <c r="K3" s="19"/>
      <c r="AT3" s="16" t="s">
        <v>78</v>
      </c>
      <c r="AZ3" s="91" t="s">
        <v>85</v>
      </c>
      <c r="BA3" s="91" t="s">
        <v>86</v>
      </c>
      <c r="BB3" s="91" t="s">
        <v>3</v>
      </c>
      <c r="BC3" s="91" t="s">
        <v>87</v>
      </c>
      <c r="BD3" s="91" t="s">
        <v>78</v>
      </c>
    </row>
    <row r="4" spans="1:70" ht="36.950000000000003" customHeight="1" x14ac:dyDescent="0.3">
      <c r="B4" s="20"/>
      <c r="C4" s="21"/>
      <c r="D4" s="22" t="s">
        <v>88</v>
      </c>
      <c r="E4" s="21"/>
      <c r="F4" s="21"/>
      <c r="G4" s="21"/>
      <c r="H4" s="21"/>
      <c r="I4" s="93"/>
      <c r="J4" s="21"/>
      <c r="K4" s="23"/>
      <c r="M4" s="24" t="s">
        <v>11</v>
      </c>
      <c r="AT4" s="16" t="s">
        <v>4</v>
      </c>
      <c r="AZ4" s="91" t="s">
        <v>89</v>
      </c>
      <c r="BA4" s="91" t="s">
        <v>90</v>
      </c>
      <c r="BB4" s="91" t="s">
        <v>3</v>
      </c>
      <c r="BC4" s="91" t="s">
        <v>91</v>
      </c>
      <c r="BD4" s="91" t="s">
        <v>78</v>
      </c>
    </row>
    <row r="5" spans="1:70" ht="6.95" customHeight="1" x14ac:dyDescent="0.3">
      <c r="B5" s="20"/>
      <c r="C5" s="21"/>
      <c r="D5" s="21"/>
      <c r="E5" s="21"/>
      <c r="F5" s="21"/>
      <c r="G5" s="21"/>
      <c r="H5" s="21"/>
      <c r="I5" s="93"/>
      <c r="J5" s="21"/>
      <c r="K5" s="23"/>
    </row>
    <row r="6" spans="1:70" ht="15" x14ac:dyDescent="0.3">
      <c r="B6" s="20"/>
      <c r="C6" s="21"/>
      <c r="D6" s="29" t="s">
        <v>17</v>
      </c>
      <c r="E6" s="21"/>
      <c r="F6" s="21"/>
      <c r="G6" s="21"/>
      <c r="H6" s="21"/>
      <c r="I6" s="93"/>
      <c r="J6" s="21"/>
      <c r="K6" s="23"/>
    </row>
    <row r="7" spans="1:70" ht="22.5" customHeight="1" x14ac:dyDescent="0.3">
      <c r="B7" s="20"/>
      <c r="C7" s="21"/>
      <c r="D7" s="21"/>
      <c r="E7" s="341" t="str">
        <f>'Rekapitulace stavby'!K6</f>
        <v>Trutnov-Volanov, Chodník pro pěší - II. část</v>
      </c>
      <c r="F7" s="332"/>
      <c r="G7" s="332"/>
      <c r="H7" s="332"/>
      <c r="I7" s="93"/>
      <c r="J7" s="21"/>
      <c r="K7" s="23"/>
    </row>
    <row r="8" spans="1:70" s="1" customFormat="1" ht="15" x14ac:dyDescent="0.3">
      <c r="B8" s="33"/>
      <c r="C8" s="34"/>
      <c r="D8" s="29" t="s">
        <v>92</v>
      </c>
      <c r="E8" s="34"/>
      <c r="F8" s="34"/>
      <c r="G8" s="34"/>
      <c r="H8" s="34"/>
      <c r="I8" s="94"/>
      <c r="J8" s="34"/>
      <c r="K8" s="37"/>
    </row>
    <row r="9" spans="1:70" s="1" customFormat="1" ht="36.950000000000003" customHeight="1" x14ac:dyDescent="0.3">
      <c r="B9" s="33"/>
      <c r="C9" s="34"/>
      <c r="D9" s="34"/>
      <c r="E9" s="342" t="s">
        <v>93</v>
      </c>
      <c r="F9" s="317"/>
      <c r="G9" s="317"/>
      <c r="H9" s="317"/>
      <c r="I9" s="94"/>
      <c r="J9" s="34"/>
      <c r="K9" s="37"/>
    </row>
    <row r="10" spans="1:70" s="1" customFormat="1" x14ac:dyDescent="0.3">
      <c r="B10" s="33"/>
      <c r="C10" s="34"/>
      <c r="D10" s="34"/>
      <c r="E10" s="34"/>
      <c r="F10" s="34"/>
      <c r="G10" s="34"/>
      <c r="H10" s="34"/>
      <c r="I10" s="94"/>
      <c r="J10" s="34"/>
      <c r="K10" s="37"/>
    </row>
    <row r="11" spans="1:70" s="1" customFormat="1" ht="14.45" customHeight="1" x14ac:dyDescent="0.3">
      <c r="B11" s="33"/>
      <c r="C11" s="34"/>
      <c r="D11" s="29" t="s">
        <v>19</v>
      </c>
      <c r="E11" s="34"/>
      <c r="F11" s="27" t="s">
        <v>3</v>
      </c>
      <c r="G11" s="34"/>
      <c r="H11" s="34"/>
      <c r="I11" s="95" t="s">
        <v>20</v>
      </c>
      <c r="J11" s="27" t="s">
        <v>3</v>
      </c>
      <c r="K11" s="37"/>
    </row>
    <row r="12" spans="1:70" s="1" customFormat="1" ht="14.45" customHeight="1" x14ac:dyDescent="0.3">
      <c r="B12" s="33"/>
      <c r="C12" s="34"/>
      <c r="D12" s="29" t="s">
        <v>21</v>
      </c>
      <c r="E12" s="34"/>
      <c r="F12" s="27" t="s">
        <v>22</v>
      </c>
      <c r="G12" s="34"/>
      <c r="H12" s="34"/>
      <c r="I12" s="95" t="s">
        <v>23</v>
      </c>
      <c r="J12" s="96" t="str">
        <f>'Rekapitulace stavby'!AN8</f>
        <v>19.07.2016</v>
      </c>
      <c r="K12" s="37"/>
    </row>
    <row r="13" spans="1:70" s="1" customFormat="1" ht="10.9" customHeight="1" x14ac:dyDescent="0.3">
      <c r="B13" s="33"/>
      <c r="C13" s="34"/>
      <c r="D13" s="34"/>
      <c r="E13" s="34"/>
      <c r="F13" s="34"/>
      <c r="G13" s="34"/>
      <c r="H13" s="34"/>
      <c r="I13" s="94"/>
      <c r="J13" s="34"/>
      <c r="K13" s="37"/>
    </row>
    <row r="14" spans="1:70" s="1" customFormat="1" ht="14.45" customHeight="1" x14ac:dyDescent="0.3">
      <c r="B14" s="33"/>
      <c r="C14" s="34"/>
      <c r="D14" s="29" t="s">
        <v>27</v>
      </c>
      <c r="E14" s="34"/>
      <c r="F14" s="34"/>
      <c r="G14" s="34"/>
      <c r="H14" s="34"/>
      <c r="I14" s="95" t="s">
        <v>28</v>
      </c>
      <c r="J14" s="27" t="s">
        <v>3</v>
      </c>
      <c r="K14" s="37"/>
    </row>
    <row r="15" spans="1:70" s="1" customFormat="1" ht="18" customHeight="1" x14ac:dyDescent="0.3">
      <c r="B15" s="33"/>
      <c r="C15" s="34"/>
      <c r="D15" s="34"/>
      <c r="E15" s="27" t="s">
        <v>29</v>
      </c>
      <c r="F15" s="34"/>
      <c r="G15" s="34"/>
      <c r="H15" s="34"/>
      <c r="I15" s="95" t="s">
        <v>30</v>
      </c>
      <c r="J15" s="27" t="s">
        <v>3</v>
      </c>
      <c r="K15" s="37"/>
    </row>
    <row r="16" spans="1:70" s="1" customFormat="1" ht="6.95" customHeight="1" x14ac:dyDescent="0.3">
      <c r="B16" s="33"/>
      <c r="C16" s="34"/>
      <c r="D16" s="34"/>
      <c r="E16" s="34"/>
      <c r="F16" s="34"/>
      <c r="G16" s="34"/>
      <c r="H16" s="34"/>
      <c r="I16" s="94"/>
      <c r="J16" s="34"/>
      <c r="K16" s="37"/>
    </row>
    <row r="17" spans="2:11" s="1" customFormat="1" ht="14.45" customHeight="1" x14ac:dyDescent="0.3">
      <c r="B17" s="33"/>
      <c r="C17" s="34"/>
      <c r="D17" s="29" t="s">
        <v>31</v>
      </c>
      <c r="E17" s="34"/>
      <c r="F17" s="34"/>
      <c r="G17" s="34"/>
      <c r="H17" s="34"/>
      <c r="I17" s="95" t="s">
        <v>28</v>
      </c>
      <c r="J17" s="27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7" t="str">
        <f>IF('Rekapitulace stavby'!E14="Vyplň údaj","",IF('Rekapitulace stavby'!E14="","",'Rekapitulace stavby'!E14))</f>
        <v/>
      </c>
      <c r="F18" s="34"/>
      <c r="G18" s="34"/>
      <c r="H18" s="34"/>
      <c r="I18" s="95" t="s">
        <v>30</v>
      </c>
      <c r="J18" s="27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94"/>
      <c r="J19" s="34"/>
      <c r="K19" s="37"/>
    </row>
    <row r="20" spans="2:11" s="1" customFormat="1" ht="14.45" customHeight="1" x14ac:dyDescent="0.3">
      <c r="B20" s="33"/>
      <c r="C20" s="34"/>
      <c r="D20" s="29" t="s">
        <v>33</v>
      </c>
      <c r="E20" s="34"/>
      <c r="F20" s="34"/>
      <c r="G20" s="34"/>
      <c r="H20" s="34"/>
      <c r="I20" s="95" t="s">
        <v>28</v>
      </c>
      <c r="J20" s="27" t="s">
        <v>3</v>
      </c>
      <c r="K20" s="37"/>
    </row>
    <row r="21" spans="2:11" s="1" customFormat="1" ht="18" customHeight="1" x14ac:dyDescent="0.3">
      <c r="B21" s="33"/>
      <c r="C21" s="34"/>
      <c r="D21" s="34"/>
      <c r="E21" s="27" t="s">
        <v>34</v>
      </c>
      <c r="F21" s="34"/>
      <c r="G21" s="34"/>
      <c r="H21" s="34"/>
      <c r="I21" s="95" t="s">
        <v>30</v>
      </c>
      <c r="J21" s="27" t="s">
        <v>3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94"/>
      <c r="J22" s="34"/>
      <c r="K22" s="37"/>
    </row>
    <row r="23" spans="2:11" s="1" customFormat="1" ht="14.45" customHeight="1" x14ac:dyDescent="0.3">
      <c r="B23" s="33"/>
      <c r="C23" s="34"/>
      <c r="D23" s="29" t="s">
        <v>36</v>
      </c>
      <c r="E23" s="34"/>
      <c r="F23" s="34"/>
      <c r="G23" s="34"/>
      <c r="H23" s="34"/>
      <c r="I23" s="94"/>
      <c r="J23" s="34"/>
      <c r="K23" s="37"/>
    </row>
    <row r="24" spans="2:11" s="6" customFormat="1" ht="22.5" customHeight="1" x14ac:dyDescent="0.3">
      <c r="B24" s="97"/>
      <c r="C24" s="98"/>
      <c r="D24" s="98"/>
      <c r="E24" s="335" t="s">
        <v>3</v>
      </c>
      <c r="F24" s="343"/>
      <c r="G24" s="343"/>
      <c r="H24" s="343"/>
      <c r="I24" s="99"/>
      <c r="J24" s="98"/>
      <c r="K24" s="100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94"/>
      <c r="J25" s="34"/>
      <c r="K25" s="37"/>
    </row>
    <row r="26" spans="2:11" s="1" customFormat="1" ht="6.95" customHeight="1" x14ac:dyDescent="0.3">
      <c r="B26" s="33"/>
      <c r="C26" s="34"/>
      <c r="D26" s="60"/>
      <c r="E26" s="60"/>
      <c r="F26" s="60"/>
      <c r="G26" s="60"/>
      <c r="H26" s="60"/>
      <c r="I26" s="101"/>
      <c r="J26" s="60"/>
      <c r="K26" s="102"/>
    </row>
    <row r="27" spans="2:11" s="1" customFormat="1" ht="25.35" customHeight="1" x14ac:dyDescent="0.3">
      <c r="B27" s="33"/>
      <c r="C27" s="34"/>
      <c r="D27" s="103" t="s">
        <v>37</v>
      </c>
      <c r="E27" s="34"/>
      <c r="F27" s="34"/>
      <c r="G27" s="34"/>
      <c r="H27" s="34"/>
      <c r="I27" s="94"/>
      <c r="J27" s="104">
        <f>ROUND(J83,0)</f>
        <v>0</v>
      </c>
      <c r="K27" s="37"/>
    </row>
    <row r="28" spans="2:11" s="1" customFormat="1" ht="6.95" customHeight="1" x14ac:dyDescent="0.3">
      <c r="B28" s="33"/>
      <c r="C28" s="34"/>
      <c r="D28" s="60"/>
      <c r="E28" s="60"/>
      <c r="F28" s="60"/>
      <c r="G28" s="60"/>
      <c r="H28" s="60"/>
      <c r="I28" s="101"/>
      <c r="J28" s="60"/>
      <c r="K28" s="102"/>
    </row>
    <row r="29" spans="2:11" s="1" customFormat="1" ht="14.45" customHeight="1" x14ac:dyDescent="0.3">
      <c r="B29" s="33"/>
      <c r="C29" s="34"/>
      <c r="D29" s="34"/>
      <c r="E29" s="34"/>
      <c r="F29" s="38" t="s">
        <v>39</v>
      </c>
      <c r="G29" s="34"/>
      <c r="H29" s="34"/>
      <c r="I29" s="105" t="s">
        <v>38</v>
      </c>
      <c r="J29" s="38" t="s">
        <v>40</v>
      </c>
      <c r="K29" s="37"/>
    </row>
    <row r="30" spans="2:11" s="1" customFormat="1" ht="14.45" customHeight="1" x14ac:dyDescent="0.3">
      <c r="B30" s="33"/>
      <c r="C30" s="34"/>
      <c r="D30" s="41" t="s">
        <v>41</v>
      </c>
      <c r="E30" s="41" t="s">
        <v>42</v>
      </c>
      <c r="F30" s="106">
        <f>ROUND(SUM(BE83:BE380), 0)</f>
        <v>0</v>
      </c>
      <c r="G30" s="34"/>
      <c r="H30" s="34"/>
      <c r="I30" s="107">
        <v>0.21</v>
      </c>
      <c r="J30" s="106">
        <f>ROUND(ROUND((SUM(BE83:BE380)), 0)*I30, 0)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43</v>
      </c>
      <c r="F31" s="106">
        <f>ROUND(SUM(BF83:BF380), 0)</f>
        <v>0</v>
      </c>
      <c r="G31" s="34"/>
      <c r="H31" s="34"/>
      <c r="I31" s="107">
        <v>0.15</v>
      </c>
      <c r="J31" s="106">
        <f>ROUND(ROUND((SUM(BF83:BF380)), 0)*I31, 0)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44</v>
      </c>
      <c r="F32" s="106">
        <f>ROUND(SUM(BG83:BG380), 0)</f>
        <v>0</v>
      </c>
      <c r="G32" s="34"/>
      <c r="H32" s="34"/>
      <c r="I32" s="107">
        <v>0.21</v>
      </c>
      <c r="J32" s="106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45</v>
      </c>
      <c r="F33" s="106">
        <f>ROUND(SUM(BH83:BH380), 0)</f>
        <v>0</v>
      </c>
      <c r="G33" s="34"/>
      <c r="H33" s="34"/>
      <c r="I33" s="107">
        <v>0.15</v>
      </c>
      <c r="J33" s="106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46</v>
      </c>
      <c r="F34" s="106">
        <f>ROUND(SUM(BI83:BI380), 0)</f>
        <v>0</v>
      </c>
      <c r="G34" s="34"/>
      <c r="H34" s="34"/>
      <c r="I34" s="107">
        <v>0</v>
      </c>
      <c r="J34" s="106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94"/>
      <c r="J35" s="34"/>
      <c r="K35" s="37"/>
    </row>
    <row r="36" spans="2:11" s="1" customFormat="1" ht="25.35" customHeight="1" x14ac:dyDescent="0.3">
      <c r="B36" s="33"/>
      <c r="C36" s="108"/>
      <c r="D36" s="109" t="s">
        <v>47</v>
      </c>
      <c r="E36" s="63"/>
      <c r="F36" s="63"/>
      <c r="G36" s="110" t="s">
        <v>48</v>
      </c>
      <c r="H36" s="111" t="s">
        <v>49</v>
      </c>
      <c r="I36" s="112"/>
      <c r="J36" s="113">
        <f>SUM(J27:J34)</f>
        <v>0</v>
      </c>
      <c r="K36" s="114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115"/>
      <c r="J37" s="49"/>
      <c r="K37" s="50"/>
    </row>
    <row r="41" spans="2:11" s="1" customFormat="1" ht="6.95" customHeight="1" x14ac:dyDescent="0.3">
      <c r="B41" s="51"/>
      <c r="C41" s="52"/>
      <c r="D41" s="52"/>
      <c r="E41" s="52"/>
      <c r="F41" s="52"/>
      <c r="G41" s="52"/>
      <c r="H41" s="52"/>
      <c r="I41" s="116"/>
      <c r="J41" s="52"/>
      <c r="K41" s="117"/>
    </row>
    <row r="42" spans="2:11" s="1" customFormat="1" ht="36.950000000000003" customHeight="1" x14ac:dyDescent="0.3">
      <c r="B42" s="33"/>
      <c r="C42" s="22" t="s">
        <v>94</v>
      </c>
      <c r="D42" s="34"/>
      <c r="E42" s="34"/>
      <c r="F42" s="34"/>
      <c r="G42" s="34"/>
      <c r="H42" s="34"/>
      <c r="I42" s="94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94"/>
      <c r="J43" s="34"/>
      <c r="K43" s="37"/>
    </row>
    <row r="44" spans="2:11" s="1" customFormat="1" ht="14.45" customHeight="1" x14ac:dyDescent="0.3">
      <c r="B44" s="33"/>
      <c r="C44" s="29" t="s">
        <v>17</v>
      </c>
      <c r="D44" s="34"/>
      <c r="E44" s="34"/>
      <c r="F44" s="34"/>
      <c r="G44" s="34"/>
      <c r="H44" s="34"/>
      <c r="I44" s="94"/>
      <c r="J44" s="34"/>
      <c r="K44" s="37"/>
    </row>
    <row r="45" spans="2:11" s="1" customFormat="1" ht="22.5" customHeight="1" x14ac:dyDescent="0.3">
      <c r="B45" s="33"/>
      <c r="C45" s="34"/>
      <c r="D45" s="34"/>
      <c r="E45" s="341" t="str">
        <f>E7</f>
        <v>Trutnov-Volanov, Chodník pro pěší - II. část</v>
      </c>
      <c r="F45" s="317"/>
      <c r="G45" s="317"/>
      <c r="H45" s="317"/>
      <c r="I45" s="94"/>
      <c r="J45" s="34"/>
      <c r="K45" s="37"/>
    </row>
    <row r="46" spans="2:11" s="1" customFormat="1" ht="14.45" customHeight="1" x14ac:dyDescent="0.3">
      <c r="B46" s="33"/>
      <c r="C46" s="29" t="s">
        <v>92</v>
      </c>
      <c r="D46" s="34"/>
      <c r="E46" s="34"/>
      <c r="F46" s="34"/>
      <c r="G46" s="34"/>
      <c r="H46" s="34"/>
      <c r="I46" s="94"/>
      <c r="J46" s="34"/>
      <c r="K46" s="37"/>
    </row>
    <row r="47" spans="2:11" s="1" customFormat="1" ht="23.25" customHeight="1" x14ac:dyDescent="0.3">
      <c r="B47" s="33"/>
      <c r="C47" s="34"/>
      <c r="D47" s="34"/>
      <c r="E47" s="342" t="str">
        <f>E9</f>
        <v>1 - SO 101 Chodník pro pěší</v>
      </c>
      <c r="F47" s="317"/>
      <c r="G47" s="317"/>
      <c r="H47" s="317"/>
      <c r="I47" s="94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94"/>
      <c r="J48" s="34"/>
      <c r="K48" s="37"/>
    </row>
    <row r="49" spans="2:47" s="1" customFormat="1" ht="18" customHeight="1" x14ac:dyDescent="0.3">
      <c r="B49" s="33"/>
      <c r="C49" s="29" t="s">
        <v>21</v>
      </c>
      <c r="D49" s="34"/>
      <c r="E49" s="34"/>
      <c r="F49" s="27" t="str">
        <f>F12</f>
        <v xml:space="preserve">Trutnov- Volanov </v>
      </c>
      <c r="G49" s="34"/>
      <c r="H49" s="34"/>
      <c r="I49" s="95" t="s">
        <v>23</v>
      </c>
      <c r="J49" s="96" t="str">
        <f>IF(J12="","",J12)</f>
        <v>19.07.2016</v>
      </c>
      <c r="K49" s="37"/>
    </row>
    <row r="50" spans="2:47" s="1" customFormat="1" ht="6.95" customHeight="1" x14ac:dyDescent="0.3">
      <c r="B50" s="33"/>
      <c r="C50" s="34"/>
      <c r="D50" s="34"/>
      <c r="E50" s="34"/>
      <c r="F50" s="34"/>
      <c r="G50" s="34"/>
      <c r="H50" s="34"/>
      <c r="I50" s="94"/>
      <c r="J50" s="34"/>
      <c r="K50" s="37"/>
    </row>
    <row r="51" spans="2:47" s="1" customFormat="1" ht="15" x14ac:dyDescent="0.3">
      <c r="B51" s="33"/>
      <c r="C51" s="29" t="s">
        <v>27</v>
      </c>
      <c r="D51" s="34"/>
      <c r="E51" s="34"/>
      <c r="F51" s="27" t="str">
        <f>E15</f>
        <v>Město Trutnov, Slovanské nám. 165, Trutnov</v>
      </c>
      <c r="G51" s="34"/>
      <c r="H51" s="34"/>
      <c r="I51" s="95" t="s">
        <v>33</v>
      </c>
      <c r="J51" s="27" t="str">
        <f>E21</f>
        <v>Tenet spol. s r.o., Horská 64, Trutnov</v>
      </c>
      <c r="K51" s="37"/>
    </row>
    <row r="52" spans="2:47" s="1" customFormat="1" ht="14.45" customHeight="1" x14ac:dyDescent="0.3">
      <c r="B52" s="33"/>
      <c r="C52" s="29" t="s">
        <v>31</v>
      </c>
      <c r="D52" s="34"/>
      <c r="E52" s="34"/>
      <c r="F52" s="27" t="str">
        <f>IF(E18="","",E18)</f>
        <v/>
      </c>
      <c r="G52" s="34"/>
      <c r="H52" s="34"/>
      <c r="I52" s="94"/>
      <c r="J52" s="34"/>
      <c r="K52" s="37"/>
    </row>
    <row r="53" spans="2:47" s="1" customFormat="1" ht="10.35" customHeight="1" x14ac:dyDescent="0.3">
      <c r="B53" s="33"/>
      <c r="C53" s="34"/>
      <c r="D53" s="34"/>
      <c r="E53" s="34"/>
      <c r="F53" s="34"/>
      <c r="G53" s="34"/>
      <c r="H53" s="34"/>
      <c r="I53" s="94"/>
      <c r="J53" s="34"/>
      <c r="K53" s="37"/>
    </row>
    <row r="54" spans="2:47" s="1" customFormat="1" ht="29.25" customHeight="1" x14ac:dyDescent="0.3">
      <c r="B54" s="33"/>
      <c r="C54" s="118" t="s">
        <v>95</v>
      </c>
      <c r="D54" s="108"/>
      <c r="E54" s="108"/>
      <c r="F54" s="108"/>
      <c r="G54" s="108"/>
      <c r="H54" s="108"/>
      <c r="I54" s="119"/>
      <c r="J54" s="120" t="s">
        <v>96</v>
      </c>
      <c r="K54" s="121"/>
    </row>
    <row r="55" spans="2:47" s="1" customFormat="1" ht="10.35" customHeight="1" x14ac:dyDescent="0.3">
      <c r="B55" s="33"/>
      <c r="C55" s="34"/>
      <c r="D55" s="34"/>
      <c r="E55" s="34"/>
      <c r="F55" s="34"/>
      <c r="G55" s="34"/>
      <c r="H55" s="34"/>
      <c r="I55" s="94"/>
      <c r="J55" s="34"/>
      <c r="K55" s="37"/>
    </row>
    <row r="56" spans="2:47" s="1" customFormat="1" ht="29.25" customHeight="1" x14ac:dyDescent="0.3">
      <c r="B56" s="33"/>
      <c r="C56" s="122" t="s">
        <v>97</v>
      </c>
      <c r="D56" s="34"/>
      <c r="E56" s="34"/>
      <c r="F56" s="34"/>
      <c r="G56" s="34"/>
      <c r="H56" s="34"/>
      <c r="I56" s="94"/>
      <c r="J56" s="104">
        <f>J83</f>
        <v>0</v>
      </c>
      <c r="K56" s="37"/>
      <c r="AU56" s="16" t="s">
        <v>98</v>
      </c>
    </row>
    <row r="57" spans="2:47" s="7" customFormat="1" ht="24.95" customHeight="1" x14ac:dyDescent="0.3">
      <c r="B57" s="123"/>
      <c r="C57" s="124"/>
      <c r="D57" s="125" t="s">
        <v>99</v>
      </c>
      <c r="E57" s="126"/>
      <c r="F57" s="126"/>
      <c r="G57" s="126"/>
      <c r="H57" s="126"/>
      <c r="I57" s="127"/>
      <c r="J57" s="128">
        <f>J84</f>
        <v>0</v>
      </c>
      <c r="K57" s="129"/>
    </row>
    <row r="58" spans="2:47" s="8" customFormat="1" ht="19.899999999999999" customHeight="1" x14ac:dyDescent="0.3">
      <c r="B58" s="130"/>
      <c r="C58" s="131"/>
      <c r="D58" s="132" t="s">
        <v>100</v>
      </c>
      <c r="E58" s="133"/>
      <c r="F58" s="133"/>
      <c r="G58" s="133"/>
      <c r="H58" s="133"/>
      <c r="I58" s="134"/>
      <c r="J58" s="135">
        <f>J85</f>
        <v>0</v>
      </c>
      <c r="K58" s="136"/>
    </row>
    <row r="59" spans="2:47" s="8" customFormat="1" ht="19.899999999999999" customHeight="1" x14ac:dyDescent="0.3">
      <c r="B59" s="130"/>
      <c r="C59" s="131"/>
      <c r="D59" s="132" t="s">
        <v>101</v>
      </c>
      <c r="E59" s="133"/>
      <c r="F59" s="133"/>
      <c r="G59" s="133"/>
      <c r="H59" s="133"/>
      <c r="I59" s="134"/>
      <c r="J59" s="135">
        <f>J202</f>
        <v>0</v>
      </c>
      <c r="K59" s="136"/>
    </row>
    <row r="60" spans="2:47" s="8" customFormat="1" ht="19.899999999999999" customHeight="1" x14ac:dyDescent="0.3">
      <c r="B60" s="130"/>
      <c r="C60" s="131"/>
      <c r="D60" s="132" t="s">
        <v>102</v>
      </c>
      <c r="E60" s="133"/>
      <c r="F60" s="133"/>
      <c r="G60" s="133"/>
      <c r="H60" s="133"/>
      <c r="I60" s="134"/>
      <c r="J60" s="135">
        <f>J247</f>
        <v>0</v>
      </c>
      <c r="K60" s="136"/>
    </row>
    <row r="61" spans="2:47" s="8" customFormat="1" ht="19.899999999999999" customHeight="1" x14ac:dyDescent="0.3">
      <c r="B61" s="130"/>
      <c r="C61" s="131"/>
      <c r="D61" s="132" t="s">
        <v>103</v>
      </c>
      <c r="E61" s="133"/>
      <c r="F61" s="133"/>
      <c r="G61" s="133"/>
      <c r="H61" s="133"/>
      <c r="I61" s="134"/>
      <c r="J61" s="135">
        <f>J271</f>
        <v>0</v>
      </c>
      <c r="K61" s="136"/>
    </row>
    <row r="62" spans="2:47" s="8" customFormat="1" ht="19.899999999999999" customHeight="1" x14ac:dyDescent="0.3">
      <c r="B62" s="130"/>
      <c r="C62" s="131"/>
      <c r="D62" s="132" t="s">
        <v>104</v>
      </c>
      <c r="E62" s="133"/>
      <c r="F62" s="133"/>
      <c r="G62" s="133"/>
      <c r="H62" s="133"/>
      <c r="I62" s="134"/>
      <c r="J62" s="135">
        <f>J372</f>
        <v>0</v>
      </c>
      <c r="K62" s="136"/>
    </row>
    <row r="63" spans="2:47" s="8" customFormat="1" ht="19.899999999999999" customHeight="1" x14ac:dyDescent="0.3">
      <c r="B63" s="130"/>
      <c r="C63" s="131"/>
      <c r="D63" s="132" t="s">
        <v>105</v>
      </c>
      <c r="E63" s="133"/>
      <c r="F63" s="133"/>
      <c r="G63" s="133"/>
      <c r="H63" s="133"/>
      <c r="I63" s="134"/>
      <c r="J63" s="135">
        <f>J379</f>
        <v>0</v>
      </c>
      <c r="K63" s="136"/>
    </row>
    <row r="64" spans="2:47" s="1" customFormat="1" ht="21.75" customHeight="1" x14ac:dyDescent="0.3">
      <c r="B64" s="33"/>
      <c r="C64" s="34"/>
      <c r="D64" s="34"/>
      <c r="E64" s="34"/>
      <c r="F64" s="34"/>
      <c r="G64" s="34"/>
      <c r="H64" s="34"/>
      <c r="I64" s="94"/>
      <c r="J64" s="34"/>
      <c r="K64" s="37"/>
    </row>
    <row r="65" spans="2:12" s="1" customFormat="1" ht="6.95" customHeight="1" x14ac:dyDescent="0.3">
      <c r="B65" s="48"/>
      <c r="C65" s="49"/>
      <c r="D65" s="49"/>
      <c r="E65" s="49"/>
      <c r="F65" s="49"/>
      <c r="G65" s="49"/>
      <c r="H65" s="49"/>
      <c r="I65" s="115"/>
      <c r="J65" s="49"/>
      <c r="K65" s="50"/>
    </row>
    <row r="69" spans="2:12" s="1" customFormat="1" ht="6.95" customHeight="1" x14ac:dyDescent="0.3">
      <c r="B69" s="51"/>
      <c r="C69" s="52"/>
      <c r="D69" s="52"/>
      <c r="E69" s="52"/>
      <c r="F69" s="52"/>
      <c r="G69" s="52"/>
      <c r="H69" s="52"/>
      <c r="I69" s="116"/>
      <c r="J69" s="52"/>
      <c r="K69" s="52"/>
      <c r="L69" s="33"/>
    </row>
    <row r="70" spans="2:12" s="1" customFormat="1" ht="36.950000000000003" customHeight="1" x14ac:dyDescent="0.3">
      <c r="B70" s="33"/>
      <c r="C70" s="53" t="s">
        <v>106</v>
      </c>
      <c r="L70" s="33"/>
    </row>
    <row r="71" spans="2:12" s="1" customFormat="1" ht="6.95" customHeight="1" x14ac:dyDescent="0.3">
      <c r="B71" s="33"/>
      <c r="L71" s="33"/>
    </row>
    <row r="72" spans="2:12" s="1" customFormat="1" ht="14.45" customHeight="1" x14ac:dyDescent="0.3">
      <c r="B72" s="33"/>
      <c r="C72" s="55" t="s">
        <v>17</v>
      </c>
      <c r="L72" s="33"/>
    </row>
    <row r="73" spans="2:12" s="1" customFormat="1" ht="22.5" customHeight="1" x14ac:dyDescent="0.3">
      <c r="B73" s="33"/>
      <c r="E73" s="339" t="str">
        <f>E7</f>
        <v>Trutnov-Volanov, Chodník pro pěší - II. část</v>
      </c>
      <c r="F73" s="312"/>
      <c r="G73" s="312"/>
      <c r="H73" s="312"/>
      <c r="L73" s="33"/>
    </row>
    <row r="74" spans="2:12" s="1" customFormat="1" ht="14.45" customHeight="1" x14ac:dyDescent="0.3">
      <c r="B74" s="33"/>
      <c r="C74" s="55" t="s">
        <v>92</v>
      </c>
      <c r="L74" s="33"/>
    </row>
    <row r="75" spans="2:12" s="1" customFormat="1" ht="23.25" customHeight="1" x14ac:dyDescent="0.3">
      <c r="B75" s="33"/>
      <c r="E75" s="309" t="str">
        <f>E9</f>
        <v>1 - SO 101 Chodník pro pěší</v>
      </c>
      <c r="F75" s="312"/>
      <c r="G75" s="312"/>
      <c r="H75" s="312"/>
      <c r="L75" s="33"/>
    </row>
    <row r="76" spans="2:12" s="1" customFormat="1" ht="6.95" customHeight="1" x14ac:dyDescent="0.3">
      <c r="B76" s="33"/>
      <c r="L76" s="33"/>
    </row>
    <row r="77" spans="2:12" s="1" customFormat="1" ht="18" customHeight="1" x14ac:dyDescent="0.3">
      <c r="B77" s="33"/>
      <c r="C77" s="55" t="s">
        <v>21</v>
      </c>
      <c r="F77" s="137" t="str">
        <f>F12</f>
        <v xml:space="preserve">Trutnov- Volanov </v>
      </c>
      <c r="I77" s="138" t="s">
        <v>23</v>
      </c>
      <c r="J77" s="59" t="str">
        <f>IF(J12="","",J12)</f>
        <v>19.07.2016</v>
      </c>
      <c r="L77" s="33"/>
    </row>
    <row r="78" spans="2:12" s="1" customFormat="1" ht="6.95" customHeight="1" x14ac:dyDescent="0.3">
      <c r="B78" s="33"/>
      <c r="L78" s="33"/>
    </row>
    <row r="79" spans="2:12" s="1" customFormat="1" ht="15" x14ac:dyDescent="0.3">
      <c r="B79" s="33"/>
      <c r="C79" s="55" t="s">
        <v>27</v>
      </c>
      <c r="F79" s="137" t="str">
        <f>E15</f>
        <v>Město Trutnov, Slovanské nám. 165, Trutnov</v>
      </c>
      <c r="I79" s="138" t="s">
        <v>33</v>
      </c>
      <c r="J79" s="137" t="str">
        <f>E21</f>
        <v>Tenet spol. s r.o., Horská 64, Trutnov</v>
      </c>
      <c r="L79" s="33"/>
    </row>
    <row r="80" spans="2:12" s="1" customFormat="1" ht="14.45" customHeight="1" x14ac:dyDescent="0.3">
      <c r="B80" s="33"/>
      <c r="C80" s="55" t="s">
        <v>31</v>
      </c>
      <c r="F80" s="137" t="str">
        <f>IF(E18="","",E18)</f>
        <v/>
      </c>
      <c r="L80" s="33"/>
    </row>
    <row r="81" spans="2:65" s="1" customFormat="1" ht="10.35" customHeight="1" x14ac:dyDescent="0.3">
      <c r="B81" s="33"/>
      <c r="L81" s="33"/>
    </row>
    <row r="82" spans="2:65" s="9" customFormat="1" ht="29.25" customHeight="1" x14ac:dyDescent="0.3">
      <c r="B82" s="139"/>
      <c r="C82" s="140" t="s">
        <v>107</v>
      </c>
      <c r="D82" s="141" t="s">
        <v>56</v>
      </c>
      <c r="E82" s="141" t="s">
        <v>52</v>
      </c>
      <c r="F82" s="141" t="s">
        <v>108</v>
      </c>
      <c r="G82" s="141" t="s">
        <v>109</v>
      </c>
      <c r="H82" s="141" t="s">
        <v>110</v>
      </c>
      <c r="I82" s="142" t="s">
        <v>111</v>
      </c>
      <c r="J82" s="141" t="s">
        <v>96</v>
      </c>
      <c r="K82" s="143" t="s">
        <v>112</v>
      </c>
      <c r="L82" s="139"/>
      <c r="M82" s="65" t="s">
        <v>113</v>
      </c>
      <c r="N82" s="66" t="s">
        <v>41</v>
      </c>
      <c r="O82" s="66" t="s">
        <v>114</v>
      </c>
      <c r="P82" s="66" t="s">
        <v>115</v>
      </c>
      <c r="Q82" s="66" t="s">
        <v>116</v>
      </c>
      <c r="R82" s="66" t="s">
        <v>117</v>
      </c>
      <c r="S82" s="66" t="s">
        <v>118</v>
      </c>
      <c r="T82" s="67" t="s">
        <v>119</v>
      </c>
    </row>
    <row r="83" spans="2:65" s="1" customFormat="1" ht="29.25" customHeight="1" x14ac:dyDescent="0.35">
      <c r="B83" s="33"/>
      <c r="C83" s="69" t="s">
        <v>97</v>
      </c>
      <c r="J83" s="144">
        <f>BK83</f>
        <v>0</v>
      </c>
      <c r="L83" s="33"/>
      <c r="M83" s="68"/>
      <c r="N83" s="60"/>
      <c r="O83" s="60"/>
      <c r="P83" s="145">
        <f>P84</f>
        <v>0</v>
      </c>
      <c r="Q83" s="60"/>
      <c r="R83" s="145">
        <f>R84</f>
        <v>1396.3475461399003</v>
      </c>
      <c r="S83" s="60"/>
      <c r="T83" s="146">
        <f>T84</f>
        <v>33.044800000000002</v>
      </c>
      <c r="AT83" s="16" t="s">
        <v>70</v>
      </c>
      <c r="AU83" s="16" t="s">
        <v>98</v>
      </c>
      <c r="BK83" s="147">
        <f>BK84</f>
        <v>0</v>
      </c>
    </row>
    <row r="84" spans="2:65" s="10" customFormat="1" ht="37.35" customHeight="1" x14ac:dyDescent="0.35">
      <c r="B84" s="148"/>
      <c r="D84" s="149" t="s">
        <v>70</v>
      </c>
      <c r="E84" s="150" t="s">
        <v>120</v>
      </c>
      <c r="F84" s="150" t="s">
        <v>121</v>
      </c>
      <c r="I84" s="151"/>
      <c r="J84" s="152">
        <f>BK84</f>
        <v>0</v>
      </c>
      <c r="L84" s="148"/>
      <c r="M84" s="153"/>
      <c r="N84" s="154"/>
      <c r="O84" s="154"/>
      <c r="P84" s="155">
        <f>P85+P202+P247+P271+P372+P379</f>
        <v>0</v>
      </c>
      <c r="Q84" s="154"/>
      <c r="R84" s="155">
        <f>R85+R202+R247+R271+R372+R379</f>
        <v>1396.3475461399003</v>
      </c>
      <c r="S84" s="154"/>
      <c r="T84" s="156">
        <f>T85+T202+T247+T271+T372+T379</f>
        <v>33.044800000000002</v>
      </c>
      <c r="AR84" s="149" t="s">
        <v>9</v>
      </c>
      <c r="AT84" s="157" t="s">
        <v>70</v>
      </c>
      <c r="AU84" s="157" t="s">
        <v>71</v>
      </c>
      <c r="AY84" s="149" t="s">
        <v>122</v>
      </c>
      <c r="BK84" s="158">
        <f>BK85+BK202+BK247+BK271+BK372+BK379</f>
        <v>0</v>
      </c>
    </row>
    <row r="85" spans="2:65" s="10" customFormat="1" ht="19.899999999999999" customHeight="1" x14ac:dyDescent="0.3">
      <c r="B85" s="148"/>
      <c r="D85" s="159" t="s">
        <v>70</v>
      </c>
      <c r="E85" s="160" t="s">
        <v>9</v>
      </c>
      <c r="F85" s="160" t="s">
        <v>123</v>
      </c>
      <c r="I85" s="151"/>
      <c r="J85" s="161">
        <f>BK85</f>
        <v>0</v>
      </c>
      <c r="L85" s="148"/>
      <c r="M85" s="153"/>
      <c r="N85" s="154"/>
      <c r="O85" s="154"/>
      <c r="P85" s="155">
        <f>SUM(P86:P201)</f>
        <v>0</v>
      </c>
      <c r="Q85" s="154"/>
      <c r="R85" s="155">
        <f>SUM(R86:R201)</f>
        <v>242.24458148639999</v>
      </c>
      <c r="S85" s="154"/>
      <c r="T85" s="156">
        <f>SUM(T86:T201)</f>
        <v>26.444800000000001</v>
      </c>
      <c r="AR85" s="149" t="s">
        <v>9</v>
      </c>
      <c r="AT85" s="157" t="s">
        <v>70</v>
      </c>
      <c r="AU85" s="157" t="s">
        <v>9</v>
      </c>
      <c r="AY85" s="149" t="s">
        <v>122</v>
      </c>
      <c r="BK85" s="158">
        <f>SUM(BK86:BK201)</f>
        <v>0</v>
      </c>
    </row>
    <row r="86" spans="2:65" s="1" customFormat="1" ht="22.5" customHeight="1" x14ac:dyDescent="0.3">
      <c r="B86" s="162"/>
      <c r="C86" s="163" t="s">
        <v>9</v>
      </c>
      <c r="D86" s="163" t="s">
        <v>124</v>
      </c>
      <c r="E86" s="164" t="s">
        <v>125</v>
      </c>
      <c r="F86" s="165" t="s">
        <v>126</v>
      </c>
      <c r="G86" s="166" t="s">
        <v>127</v>
      </c>
      <c r="H86" s="167">
        <v>206.6</v>
      </c>
      <c r="I86" s="168"/>
      <c r="J86" s="169">
        <f>ROUND(I86*H86,0)</f>
        <v>0</v>
      </c>
      <c r="K86" s="165" t="s">
        <v>128</v>
      </c>
      <c r="L86" s="33"/>
      <c r="M86" s="170" t="s">
        <v>3</v>
      </c>
      <c r="N86" s="171" t="s">
        <v>42</v>
      </c>
      <c r="O86" s="34"/>
      <c r="P86" s="172">
        <f>O86*H86</f>
        <v>0</v>
      </c>
      <c r="Q86" s="172">
        <v>4.0580000000000001E-5</v>
      </c>
      <c r="R86" s="172">
        <f>Q86*H86</f>
        <v>8.3838279999999994E-3</v>
      </c>
      <c r="S86" s="172">
        <v>0.128</v>
      </c>
      <c r="T86" s="173">
        <f>S86*H86</f>
        <v>26.444800000000001</v>
      </c>
      <c r="AR86" s="16" t="s">
        <v>129</v>
      </c>
      <c r="AT86" s="16" t="s">
        <v>124</v>
      </c>
      <c r="AU86" s="16" t="s">
        <v>78</v>
      </c>
      <c r="AY86" s="16" t="s">
        <v>122</v>
      </c>
      <c r="BE86" s="174">
        <f>IF(N86="základní",J86,0)</f>
        <v>0</v>
      </c>
      <c r="BF86" s="174">
        <f>IF(N86="snížená",J86,0)</f>
        <v>0</v>
      </c>
      <c r="BG86" s="174">
        <f>IF(N86="zákl. přenesená",J86,0)</f>
        <v>0</v>
      </c>
      <c r="BH86" s="174">
        <f>IF(N86="sníž. přenesená",J86,0)</f>
        <v>0</v>
      </c>
      <c r="BI86" s="174">
        <f>IF(N86="nulová",J86,0)</f>
        <v>0</v>
      </c>
      <c r="BJ86" s="16" t="s">
        <v>9</v>
      </c>
      <c r="BK86" s="174">
        <f>ROUND(I86*H86,0)</f>
        <v>0</v>
      </c>
      <c r="BL86" s="16" t="s">
        <v>129</v>
      </c>
      <c r="BM86" s="16" t="s">
        <v>130</v>
      </c>
    </row>
    <row r="87" spans="2:65" s="11" customFormat="1" x14ac:dyDescent="0.3">
      <c r="B87" s="175"/>
      <c r="D87" s="176" t="s">
        <v>131</v>
      </c>
      <c r="E87" s="177" t="s">
        <v>3</v>
      </c>
      <c r="F87" s="178" t="s">
        <v>132</v>
      </c>
      <c r="H87" s="179">
        <v>206.6</v>
      </c>
      <c r="I87" s="180"/>
      <c r="L87" s="175"/>
      <c r="M87" s="181"/>
      <c r="N87" s="182"/>
      <c r="O87" s="182"/>
      <c r="P87" s="182"/>
      <c r="Q87" s="182"/>
      <c r="R87" s="182"/>
      <c r="S87" s="182"/>
      <c r="T87" s="183"/>
      <c r="AT87" s="184" t="s">
        <v>131</v>
      </c>
      <c r="AU87" s="184" t="s">
        <v>78</v>
      </c>
      <c r="AV87" s="11" t="s">
        <v>78</v>
      </c>
      <c r="AW87" s="11" t="s">
        <v>35</v>
      </c>
      <c r="AX87" s="11" t="s">
        <v>9</v>
      </c>
      <c r="AY87" s="184" t="s">
        <v>122</v>
      </c>
    </row>
    <row r="88" spans="2:65" s="1" customFormat="1" ht="22.5" customHeight="1" x14ac:dyDescent="0.3">
      <c r="B88" s="162"/>
      <c r="C88" s="163" t="s">
        <v>78</v>
      </c>
      <c r="D88" s="163" t="s">
        <v>124</v>
      </c>
      <c r="E88" s="164" t="s">
        <v>133</v>
      </c>
      <c r="F88" s="165" t="s">
        <v>134</v>
      </c>
      <c r="G88" s="166" t="s">
        <v>135</v>
      </c>
      <c r="H88" s="167">
        <v>78.5</v>
      </c>
      <c r="I88" s="168"/>
      <c r="J88" s="169">
        <f>ROUND(I88*H88,0)</f>
        <v>0</v>
      </c>
      <c r="K88" s="165" t="s">
        <v>128</v>
      </c>
      <c r="L88" s="33"/>
      <c r="M88" s="170" t="s">
        <v>3</v>
      </c>
      <c r="N88" s="171" t="s">
        <v>42</v>
      </c>
      <c r="O88" s="34"/>
      <c r="P88" s="172">
        <f>O88*H88</f>
        <v>0</v>
      </c>
      <c r="Q88" s="172">
        <v>0</v>
      </c>
      <c r="R88" s="172">
        <f>Q88*H88</f>
        <v>0</v>
      </c>
      <c r="S88" s="172">
        <v>0</v>
      </c>
      <c r="T88" s="173">
        <f>S88*H88</f>
        <v>0</v>
      </c>
      <c r="AR88" s="16" t="s">
        <v>129</v>
      </c>
      <c r="AT88" s="16" t="s">
        <v>124</v>
      </c>
      <c r="AU88" s="16" t="s">
        <v>78</v>
      </c>
      <c r="AY88" s="16" t="s">
        <v>122</v>
      </c>
      <c r="BE88" s="174">
        <f>IF(N88="základní",J88,0)</f>
        <v>0</v>
      </c>
      <c r="BF88" s="174">
        <f>IF(N88="snížená",J88,0)</f>
        <v>0</v>
      </c>
      <c r="BG88" s="174">
        <f>IF(N88="zákl. přenesená",J88,0)</f>
        <v>0</v>
      </c>
      <c r="BH88" s="174">
        <f>IF(N88="sníž. přenesená",J88,0)</f>
        <v>0</v>
      </c>
      <c r="BI88" s="174">
        <f>IF(N88="nulová",J88,0)</f>
        <v>0</v>
      </c>
      <c r="BJ88" s="16" t="s">
        <v>9</v>
      </c>
      <c r="BK88" s="174">
        <f>ROUND(I88*H88,0)</f>
        <v>0</v>
      </c>
      <c r="BL88" s="16" t="s">
        <v>129</v>
      </c>
      <c r="BM88" s="16" t="s">
        <v>136</v>
      </c>
    </row>
    <row r="89" spans="2:65" s="11" customFormat="1" x14ac:dyDescent="0.3">
      <c r="B89" s="175"/>
      <c r="D89" s="185" t="s">
        <v>131</v>
      </c>
      <c r="E89" s="184" t="s">
        <v>3</v>
      </c>
      <c r="F89" s="186" t="s">
        <v>137</v>
      </c>
      <c r="H89" s="187">
        <v>157</v>
      </c>
      <c r="I89" s="180"/>
      <c r="L89" s="175"/>
      <c r="M89" s="181"/>
      <c r="N89" s="182"/>
      <c r="O89" s="182"/>
      <c r="P89" s="182"/>
      <c r="Q89" s="182"/>
      <c r="R89" s="182"/>
      <c r="S89" s="182"/>
      <c r="T89" s="183"/>
      <c r="AT89" s="184" t="s">
        <v>131</v>
      </c>
      <c r="AU89" s="184" t="s">
        <v>78</v>
      </c>
      <c r="AV89" s="11" t="s">
        <v>78</v>
      </c>
      <c r="AW89" s="11" t="s">
        <v>35</v>
      </c>
      <c r="AX89" s="11" t="s">
        <v>71</v>
      </c>
      <c r="AY89" s="184" t="s">
        <v>122</v>
      </c>
    </row>
    <row r="90" spans="2:65" s="12" customFormat="1" x14ac:dyDescent="0.3">
      <c r="B90" s="188"/>
      <c r="D90" s="185" t="s">
        <v>131</v>
      </c>
      <c r="E90" s="189" t="s">
        <v>3</v>
      </c>
      <c r="F90" s="190" t="s">
        <v>138</v>
      </c>
      <c r="H90" s="191">
        <v>157</v>
      </c>
      <c r="I90" s="192"/>
      <c r="L90" s="188"/>
      <c r="M90" s="193"/>
      <c r="N90" s="194"/>
      <c r="O90" s="194"/>
      <c r="P90" s="194"/>
      <c r="Q90" s="194"/>
      <c r="R90" s="194"/>
      <c r="S90" s="194"/>
      <c r="T90" s="195"/>
      <c r="AT90" s="189" t="s">
        <v>131</v>
      </c>
      <c r="AU90" s="189" t="s">
        <v>78</v>
      </c>
      <c r="AV90" s="12" t="s">
        <v>139</v>
      </c>
      <c r="AW90" s="12" t="s">
        <v>35</v>
      </c>
      <c r="AX90" s="12" t="s">
        <v>71</v>
      </c>
      <c r="AY90" s="189" t="s">
        <v>122</v>
      </c>
    </row>
    <row r="91" spans="2:65" s="11" customFormat="1" x14ac:dyDescent="0.3">
      <c r="B91" s="175"/>
      <c r="D91" s="185" t="s">
        <v>131</v>
      </c>
      <c r="E91" s="184" t="s">
        <v>3</v>
      </c>
      <c r="F91" s="186" t="s">
        <v>140</v>
      </c>
      <c r="H91" s="187">
        <v>78.5</v>
      </c>
      <c r="I91" s="180"/>
      <c r="L91" s="175"/>
      <c r="M91" s="181"/>
      <c r="N91" s="182"/>
      <c r="O91" s="182"/>
      <c r="P91" s="182"/>
      <c r="Q91" s="182"/>
      <c r="R91" s="182"/>
      <c r="S91" s="182"/>
      <c r="T91" s="183"/>
      <c r="AT91" s="184" t="s">
        <v>131</v>
      </c>
      <c r="AU91" s="184" t="s">
        <v>78</v>
      </c>
      <c r="AV91" s="11" t="s">
        <v>78</v>
      </c>
      <c r="AW91" s="11" t="s">
        <v>35</v>
      </c>
      <c r="AX91" s="11" t="s">
        <v>71</v>
      </c>
      <c r="AY91" s="184" t="s">
        <v>122</v>
      </c>
    </row>
    <row r="92" spans="2:65" s="12" customFormat="1" x14ac:dyDescent="0.3">
      <c r="B92" s="188"/>
      <c r="D92" s="176" t="s">
        <v>131</v>
      </c>
      <c r="E92" s="196" t="s">
        <v>3</v>
      </c>
      <c r="F92" s="197" t="s">
        <v>138</v>
      </c>
      <c r="H92" s="198">
        <v>78.5</v>
      </c>
      <c r="I92" s="192"/>
      <c r="L92" s="188"/>
      <c r="M92" s="193"/>
      <c r="N92" s="194"/>
      <c r="O92" s="194"/>
      <c r="P92" s="194"/>
      <c r="Q92" s="194"/>
      <c r="R92" s="194"/>
      <c r="S92" s="194"/>
      <c r="T92" s="195"/>
      <c r="AT92" s="189" t="s">
        <v>131</v>
      </c>
      <c r="AU92" s="189" t="s">
        <v>78</v>
      </c>
      <c r="AV92" s="12" t="s">
        <v>139</v>
      </c>
      <c r="AW92" s="12" t="s">
        <v>35</v>
      </c>
      <c r="AX92" s="12" t="s">
        <v>9</v>
      </c>
      <c r="AY92" s="189" t="s">
        <v>122</v>
      </c>
    </row>
    <row r="93" spans="2:65" s="1" customFormat="1" ht="22.5" customHeight="1" x14ac:dyDescent="0.3">
      <c r="B93" s="162"/>
      <c r="C93" s="163" t="s">
        <v>139</v>
      </c>
      <c r="D93" s="163" t="s">
        <v>124</v>
      </c>
      <c r="E93" s="164" t="s">
        <v>141</v>
      </c>
      <c r="F93" s="165" t="s">
        <v>142</v>
      </c>
      <c r="G93" s="166" t="s">
        <v>135</v>
      </c>
      <c r="H93" s="167">
        <v>78.5</v>
      </c>
      <c r="I93" s="168"/>
      <c r="J93" s="169">
        <f>ROUND(I93*H93,0)</f>
        <v>0</v>
      </c>
      <c r="K93" s="165" t="s">
        <v>128</v>
      </c>
      <c r="L93" s="33"/>
      <c r="M93" s="170" t="s">
        <v>3</v>
      </c>
      <c r="N93" s="171" t="s">
        <v>42</v>
      </c>
      <c r="O93" s="34"/>
      <c r="P93" s="172">
        <f>O93*H93</f>
        <v>0</v>
      </c>
      <c r="Q93" s="172">
        <v>0</v>
      </c>
      <c r="R93" s="172">
        <f>Q93*H93</f>
        <v>0</v>
      </c>
      <c r="S93" s="172">
        <v>0</v>
      </c>
      <c r="T93" s="173">
        <f>S93*H93</f>
        <v>0</v>
      </c>
      <c r="AR93" s="16" t="s">
        <v>129</v>
      </c>
      <c r="AT93" s="16" t="s">
        <v>124</v>
      </c>
      <c r="AU93" s="16" t="s">
        <v>78</v>
      </c>
      <c r="AY93" s="16" t="s">
        <v>122</v>
      </c>
      <c r="BE93" s="174">
        <f>IF(N93="základní",J93,0)</f>
        <v>0</v>
      </c>
      <c r="BF93" s="174">
        <f>IF(N93="snížená",J93,0)</f>
        <v>0</v>
      </c>
      <c r="BG93" s="174">
        <f>IF(N93="zákl. přenesená",J93,0)</f>
        <v>0</v>
      </c>
      <c r="BH93" s="174">
        <f>IF(N93="sníž. přenesená",J93,0)</f>
        <v>0</v>
      </c>
      <c r="BI93" s="174">
        <f>IF(N93="nulová",J93,0)</f>
        <v>0</v>
      </c>
      <c r="BJ93" s="16" t="s">
        <v>9</v>
      </c>
      <c r="BK93" s="174">
        <f>ROUND(I93*H93,0)</f>
        <v>0</v>
      </c>
      <c r="BL93" s="16" t="s">
        <v>129</v>
      </c>
      <c r="BM93" s="16" t="s">
        <v>143</v>
      </c>
    </row>
    <row r="94" spans="2:65" s="11" customFormat="1" x14ac:dyDescent="0.3">
      <c r="B94" s="175"/>
      <c r="D94" s="185" t="s">
        <v>131</v>
      </c>
      <c r="E94" s="184" t="s">
        <v>3</v>
      </c>
      <c r="F94" s="186" t="s">
        <v>140</v>
      </c>
      <c r="H94" s="187">
        <v>78.5</v>
      </c>
      <c r="I94" s="180"/>
      <c r="L94" s="175"/>
      <c r="M94" s="181"/>
      <c r="N94" s="182"/>
      <c r="O94" s="182"/>
      <c r="P94" s="182"/>
      <c r="Q94" s="182"/>
      <c r="R94" s="182"/>
      <c r="S94" s="182"/>
      <c r="T94" s="183"/>
      <c r="AT94" s="184" t="s">
        <v>131</v>
      </c>
      <c r="AU94" s="184" t="s">
        <v>78</v>
      </c>
      <c r="AV94" s="11" t="s">
        <v>78</v>
      </c>
      <c r="AW94" s="11" t="s">
        <v>35</v>
      </c>
      <c r="AX94" s="11" t="s">
        <v>71</v>
      </c>
      <c r="AY94" s="184" t="s">
        <v>122</v>
      </c>
    </row>
    <row r="95" spans="2:65" s="12" customFormat="1" x14ac:dyDescent="0.3">
      <c r="B95" s="188"/>
      <c r="D95" s="176" t="s">
        <v>131</v>
      </c>
      <c r="E95" s="196" t="s">
        <v>3</v>
      </c>
      <c r="F95" s="197" t="s">
        <v>138</v>
      </c>
      <c r="H95" s="198">
        <v>78.5</v>
      </c>
      <c r="I95" s="192"/>
      <c r="L95" s="188"/>
      <c r="M95" s="193"/>
      <c r="N95" s="194"/>
      <c r="O95" s="194"/>
      <c r="P95" s="194"/>
      <c r="Q95" s="194"/>
      <c r="R95" s="194"/>
      <c r="S95" s="194"/>
      <c r="T95" s="195"/>
      <c r="AT95" s="189" t="s">
        <v>131</v>
      </c>
      <c r="AU95" s="189" t="s">
        <v>78</v>
      </c>
      <c r="AV95" s="12" t="s">
        <v>139</v>
      </c>
      <c r="AW95" s="12" t="s">
        <v>35</v>
      </c>
      <c r="AX95" s="12" t="s">
        <v>9</v>
      </c>
      <c r="AY95" s="189" t="s">
        <v>122</v>
      </c>
    </row>
    <row r="96" spans="2:65" s="1" customFormat="1" ht="22.5" customHeight="1" x14ac:dyDescent="0.3">
      <c r="B96" s="162"/>
      <c r="C96" s="163" t="s">
        <v>129</v>
      </c>
      <c r="D96" s="163" t="s">
        <v>124</v>
      </c>
      <c r="E96" s="164" t="s">
        <v>144</v>
      </c>
      <c r="F96" s="165" t="s">
        <v>145</v>
      </c>
      <c r="G96" s="166" t="s">
        <v>135</v>
      </c>
      <c r="H96" s="167">
        <v>78.5</v>
      </c>
      <c r="I96" s="168"/>
      <c r="J96" s="169">
        <f>ROUND(I96*H96,0)</f>
        <v>0</v>
      </c>
      <c r="K96" s="165" t="s">
        <v>128</v>
      </c>
      <c r="L96" s="33"/>
      <c r="M96" s="170" t="s">
        <v>3</v>
      </c>
      <c r="N96" s="171" t="s">
        <v>42</v>
      </c>
      <c r="O96" s="34"/>
      <c r="P96" s="172">
        <f>O96*H96</f>
        <v>0</v>
      </c>
      <c r="Q96" s="172">
        <v>0</v>
      </c>
      <c r="R96" s="172">
        <f>Q96*H96</f>
        <v>0</v>
      </c>
      <c r="S96" s="172">
        <v>0</v>
      </c>
      <c r="T96" s="173">
        <f>S96*H96</f>
        <v>0</v>
      </c>
      <c r="AR96" s="16" t="s">
        <v>129</v>
      </c>
      <c r="AT96" s="16" t="s">
        <v>124</v>
      </c>
      <c r="AU96" s="16" t="s">
        <v>78</v>
      </c>
      <c r="AY96" s="16" t="s">
        <v>122</v>
      </c>
      <c r="BE96" s="174">
        <f>IF(N96="základní",J96,0)</f>
        <v>0</v>
      </c>
      <c r="BF96" s="174">
        <f>IF(N96="snížená",J96,0)</f>
        <v>0</v>
      </c>
      <c r="BG96" s="174">
        <f>IF(N96="zákl. přenesená",J96,0)</f>
        <v>0</v>
      </c>
      <c r="BH96" s="174">
        <f>IF(N96="sníž. přenesená",J96,0)</f>
        <v>0</v>
      </c>
      <c r="BI96" s="174">
        <f>IF(N96="nulová",J96,0)</f>
        <v>0</v>
      </c>
      <c r="BJ96" s="16" t="s">
        <v>9</v>
      </c>
      <c r="BK96" s="174">
        <f>ROUND(I96*H96,0)</f>
        <v>0</v>
      </c>
      <c r="BL96" s="16" t="s">
        <v>129</v>
      </c>
      <c r="BM96" s="16" t="s">
        <v>146</v>
      </c>
    </row>
    <row r="97" spans="2:65" s="11" customFormat="1" x14ac:dyDescent="0.3">
      <c r="B97" s="175"/>
      <c r="D97" s="185" t="s">
        <v>131</v>
      </c>
      <c r="E97" s="184" t="s">
        <v>3</v>
      </c>
      <c r="F97" s="186" t="s">
        <v>147</v>
      </c>
      <c r="H97" s="187">
        <v>78.5</v>
      </c>
      <c r="I97" s="180"/>
      <c r="L97" s="175"/>
      <c r="M97" s="181"/>
      <c r="N97" s="182"/>
      <c r="O97" s="182"/>
      <c r="P97" s="182"/>
      <c r="Q97" s="182"/>
      <c r="R97" s="182"/>
      <c r="S97" s="182"/>
      <c r="T97" s="183"/>
      <c r="AT97" s="184" t="s">
        <v>131</v>
      </c>
      <c r="AU97" s="184" t="s">
        <v>78</v>
      </c>
      <c r="AV97" s="11" t="s">
        <v>78</v>
      </c>
      <c r="AW97" s="11" t="s">
        <v>35</v>
      </c>
      <c r="AX97" s="11" t="s">
        <v>71</v>
      </c>
      <c r="AY97" s="184" t="s">
        <v>122</v>
      </c>
    </row>
    <row r="98" spans="2:65" s="12" customFormat="1" x14ac:dyDescent="0.3">
      <c r="B98" s="188"/>
      <c r="D98" s="176" t="s">
        <v>131</v>
      </c>
      <c r="E98" s="196" t="s">
        <v>3</v>
      </c>
      <c r="F98" s="197" t="s">
        <v>138</v>
      </c>
      <c r="H98" s="198">
        <v>78.5</v>
      </c>
      <c r="I98" s="192"/>
      <c r="L98" s="188"/>
      <c r="M98" s="193"/>
      <c r="N98" s="194"/>
      <c r="O98" s="194"/>
      <c r="P98" s="194"/>
      <c r="Q98" s="194"/>
      <c r="R98" s="194"/>
      <c r="S98" s="194"/>
      <c r="T98" s="195"/>
      <c r="AT98" s="189" t="s">
        <v>131</v>
      </c>
      <c r="AU98" s="189" t="s">
        <v>78</v>
      </c>
      <c r="AV98" s="12" t="s">
        <v>139</v>
      </c>
      <c r="AW98" s="12" t="s">
        <v>35</v>
      </c>
      <c r="AX98" s="12" t="s">
        <v>9</v>
      </c>
      <c r="AY98" s="189" t="s">
        <v>122</v>
      </c>
    </row>
    <row r="99" spans="2:65" s="1" customFormat="1" ht="22.5" customHeight="1" x14ac:dyDescent="0.3">
      <c r="B99" s="162"/>
      <c r="C99" s="163" t="s">
        <v>148</v>
      </c>
      <c r="D99" s="163" t="s">
        <v>124</v>
      </c>
      <c r="E99" s="164" t="s">
        <v>149</v>
      </c>
      <c r="F99" s="165" t="s">
        <v>150</v>
      </c>
      <c r="G99" s="166" t="s">
        <v>135</v>
      </c>
      <c r="H99" s="167">
        <v>78.5</v>
      </c>
      <c r="I99" s="168"/>
      <c r="J99" s="169">
        <f>ROUND(I99*H99,0)</f>
        <v>0</v>
      </c>
      <c r="K99" s="165" t="s">
        <v>128</v>
      </c>
      <c r="L99" s="33"/>
      <c r="M99" s="170" t="s">
        <v>3</v>
      </c>
      <c r="N99" s="171" t="s">
        <v>42</v>
      </c>
      <c r="O99" s="34"/>
      <c r="P99" s="172">
        <f>O99*H99</f>
        <v>0</v>
      </c>
      <c r="Q99" s="172">
        <v>0</v>
      </c>
      <c r="R99" s="172">
        <f>Q99*H99</f>
        <v>0</v>
      </c>
      <c r="S99" s="172">
        <v>0</v>
      </c>
      <c r="T99" s="173">
        <f>S99*H99</f>
        <v>0</v>
      </c>
      <c r="AR99" s="16" t="s">
        <v>129</v>
      </c>
      <c r="AT99" s="16" t="s">
        <v>124</v>
      </c>
      <c r="AU99" s="16" t="s">
        <v>78</v>
      </c>
      <c r="AY99" s="16" t="s">
        <v>122</v>
      </c>
      <c r="BE99" s="174">
        <f>IF(N99="základní",J99,0)</f>
        <v>0</v>
      </c>
      <c r="BF99" s="174">
        <f>IF(N99="snížená",J99,0)</f>
        <v>0</v>
      </c>
      <c r="BG99" s="174">
        <f>IF(N99="zákl. přenesená",J99,0)</f>
        <v>0</v>
      </c>
      <c r="BH99" s="174">
        <f>IF(N99="sníž. přenesená",J99,0)</f>
        <v>0</v>
      </c>
      <c r="BI99" s="174">
        <f>IF(N99="nulová",J99,0)</f>
        <v>0</v>
      </c>
      <c r="BJ99" s="16" t="s">
        <v>9</v>
      </c>
      <c r="BK99" s="174">
        <f>ROUND(I99*H99,0)</f>
        <v>0</v>
      </c>
      <c r="BL99" s="16" t="s">
        <v>129</v>
      </c>
      <c r="BM99" s="16" t="s">
        <v>151</v>
      </c>
    </row>
    <row r="100" spans="2:65" s="11" customFormat="1" x14ac:dyDescent="0.3">
      <c r="B100" s="175"/>
      <c r="D100" s="185" t="s">
        <v>131</v>
      </c>
      <c r="E100" s="184" t="s">
        <v>3</v>
      </c>
      <c r="F100" s="186" t="s">
        <v>147</v>
      </c>
      <c r="H100" s="187">
        <v>78.5</v>
      </c>
      <c r="I100" s="180"/>
      <c r="L100" s="175"/>
      <c r="M100" s="181"/>
      <c r="N100" s="182"/>
      <c r="O100" s="182"/>
      <c r="P100" s="182"/>
      <c r="Q100" s="182"/>
      <c r="R100" s="182"/>
      <c r="S100" s="182"/>
      <c r="T100" s="183"/>
      <c r="AT100" s="184" t="s">
        <v>131</v>
      </c>
      <c r="AU100" s="184" t="s">
        <v>78</v>
      </c>
      <c r="AV100" s="11" t="s">
        <v>78</v>
      </c>
      <c r="AW100" s="11" t="s">
        <v>35</v>
      </c>
      <c r="AX100" s="11" t="s">
        <v>71</v>
      </c>
      <c r="AY100" s="184" t="s">
        <v>122</v>
      </c>
    </row>
    <row r="101" spans="2:65" s="12" customFormat="1" x14ac:dyDescent="0.3">
      <c r="B101" s="188"/>
      <c r="D101" s="176" t="s">
        <v>131</v>
      </c>
      <c r="E101" s="196" t="s">
        <v>3</v>
      </c>
      <c r="F101" s="197" t="s">
        <v>138</v>
      </c>
      <c r="H101" s="198">
        <v>78.5</v>
      </c>
      <c r="I101" s="192"/>
      <c r="L101" s="188"/>
      <c r="M101" s="193"/>
      <c r="N101" s="194"/>
      <c r="O101" s="194"/>
      <c r="P101" s="194"/>
      <c r="Q101" s="194"/>
      <c r="R101" s="194"/>
      <c r="S101" s="194"/>
      <c r="T101" s="195"/>
      <c r="AT101" s="189" t="s">
        <v>131</v>
      </c>
      <c r="AU101" s="189" t="s">
        <v>78</v>
      </c>
      <c r="AV101" s="12" t="s">
        <v>139</v>
      </c>
      <c r="AW101" s="12" t="s">
        <v>35</v>
      </c>
      <c r="AX101" s="12" t="s">
        <v>9</v>
      </c>
      <c r="AY101" s="189" t="s">
        <v>122</v>
      </c>
    </row>
    <row r="102" spans="2:65" s="1" customFormat="1" ht="22.5" customHeight="1" x14ac:dyDescent="0.3">
      <c r="B102" s="162"/>
      <c r="C102" s="163" t="s">
        <v>152</v>
      </c>
      <c r="D102" s="163" t="s">
        <v>124</v>
      </c>
      <c r="E102" s="164" t="s">
        <v>153</v>
      </c>
      <c r="F102" s="165" t="s">
        <v>154</v>
      </c>
      <c r="G102" s="166" t="s">
        <v>135</v>
      </c>
      <c r="H102" s="167">
        <v>4.5</v>
      </c>
      <c r="I102" s="168"/>
      <c r="J102" s="169">
        <f>ROUND(I102*H102,0)</f>
        <v>0</v>
      </c>
      <c r="K102" s="165" t="s">
        <v>128</v>
      </c>
      <c r="L102" s="33"/>
      <c r="M102" s="170" t="s">
        <v>3</v>
      </c>
      <c r="N102" s="171" t="s">
        <v>42</v>
      </c>
      <c r="O102" s="34"/>
      <c r="P102" s="172">
        <f>O102*H102</f>
        <v>0</v>
      </c>
      <c r="Q102" s="172">
        <v>0</v>
      </c>
      <c r="R102" s="172">
        <f>Q102*H102</f>
        <v>0</v>
      </c>
      <c r="S102" s="172">
        <v>0</v>
      </c>
      <c r="T102" s="173">
        <f>S102*H102</f>
        <v>0</v>
      </c>
      <c r="AR102" s="16" t="s">
        <v>129</v>
      </c>
      <c r="AT102" s="16" t="s">
        <v>124</v>
      </c>
      <c r="AU102" s="16" t="s">
        <v>78</v>
      </c>
      <c r="AY102" s="16" t="s">
        <v>122</v>
      </c>
      <c r="BE102" s="174">
        <f>IF(N102="základní",J102,0)</f>
        <v>0</v>
      </c>
      <c r="BF102" s="174">
        <f>IF(N102="snížená",J102,0)</f>
        <v>0</v>
      </c>
      <c r="BG102" s="174">
        <f>IF(N102="zákl. přenesená",J102,0)</f>
        <v>0</v>
      </c>
      <c r="BH102" s="174">
        <f>IF(N102="sníž. přenesená",J102,0)</f>
        <v>0</v>
      </c>
      <c r="BI102" s="174">
        <f>IF(N102="nulová",J102,0)</f>
        <v>0</v>
      </c>
      <c r="BJ102" s="16" t="s">
        <v>9</v>
      </c>
      <c r="BK102" s="174">
        <f>ROUND(I102*H102,0)</f>
        <v>0</v>
      </c>
      <c r="BL102" s="16" t="s">
        <v>129</v>
      </c>
      <c r="BM102" s="16" t="s">
        <v>155</v>
      </c>
    </row>
    <row r="103" spans="2:65" s="11" customFormat="1" x14ac:dyDescent="0.3">
      <c r="B103" s="175"/>
      <c r="D103" s="185" t="s">
        <v>131</v>
      </c>
      <c r="E103" s="184" t="s">
        <v>3</v>
      </c>
      <c r="F103" s="186" t="s">
        <v>156</v>
      </c>
      <c r="H103" s="187">
        <v>9</v>
      </c>
      <c r="I103" s="180"/>
      <c r="L103" s="175"/>
      <c r="M103" s="181"/>
      <c r="N103" s="182"/>
      <c r="O103" s="182"/>
      <c r="P103" s="182"/>
      <c r="Q103" s="182"/>
      <c r="R103" s="182"/>
      <c r="S103" s="182"/>
      <c r="T103" s="183"/>
      <c r="AT103" s="184" t="s">
        <v>131</v>
      </c>
      <c r="AU103" s="184" t="s">
        <v>78</v>
      </c>
      <c r="AV103" s="11" t="s">
        <v>78</v>
      </c>
      <c r="AW103" s="11" t="s">
        <v>35</v>
      </c>
      <c r="AX103" s="11" t="s">
        <v>71</v>
      </c>
      <c r="AY103" s="184" t="s">
        <v>122</v>
      </c>
    </row>
    <row r="104" spans="2:65" s="12" customFormat="1" x14ac:dyDescent="0.3">
      <c r="B104" s="188"/>
      <c r="D104" s="185" t="s">
        <v>131</v>
      </c>
      <c r="E104" s="189" t="s">
        <v>85</v>
      </c>
      <c r="F104" s="190" t="s">
        <v>138</v>
      </c>
      <c r="H104" s="191">
        <v>9</v>
      </c>
      <c r="I104" s="192"/>
      <c r="L104" s="188"/>
      <c r="M104" s="193"/>
      <c r="N104" s="194"/>
      <c r="O104" s="194"/>
      <c r="P104" s="194"/>
      <c r="Q104" s="194"/>
      <c r="R104" s="194"/>
      <c r="S104" s="194"/>
      <c r="T104" s="195"/>
      <c r="AT104" s="189" t="s">
        <v>131</v>
      </c>
      <c r="AU104" s="189" t="s">
        <v>78</v>
      </c>
      <c r="AV104" s="12" t="s">
        <v>139</v>
      </c>
      <c r="AW104" s="12" t="s">
        <v>35</v>
      </c>
      <c r="AX104" s="12" t="s">
        <v>71</v>
      </c>
      <c r="AY104" s="189" t="s">
        <v>122</v>
      </c>
    </row>
    <row r="105" spans="2:65" s="11" customFormat="1" x14ac:dyDescent="0.3">
      <c r="B105" s="175"/>
      <c r="D105" s="176" t="s">
        <v>131</v>
      </c>
      <c r="E105" s="177" t="s">
        <v>3</v>
      </c>
      <c r="F105" s="178" t="s">
        <v>157</v>
      </c>
      <c r="H105" s="179">
        <v>4.5</v>
      </c>
      <c r="I105" s="180"/>
      <c r="L105" s="175"/>
      <c r="M105" s="181"/>
      <c r="N105" s="182"/>
      <c r="O105" s="182"/>
      <c r="P105" s="182"/>
      <c r="Q105" s="182"/>
      <c r="R105" s="182"/>
      <c r="S105" s="182"/>
      <c r="T105" s="183"/>
      <c r="AT105" s="184" t="s">
        <v>131</v>
      </c>
      <c r="AU105" s="184" t="s">
        <v>78</v>
      </c>
      <c r="AV105" s="11" t="s">
        <v>78</v>
      </c>
      <c r="AW105" s="11" t="s">
        <v>35</v>
      </c>
      <c r="AX105" s="11" t="s">
        <v>9</v>
      </c>
      <c r="AY105" s="184" t="s">
        <v>122</v>
      </c>
    </row>
    <row r="106" spans="2:65" s="1" customFormat="1" ht="22.5" customHeight="1" x14ac:dyDescent="0.3">
      <c r="B106" s="162"/>
      <c r="C106" s="163" t="s">
        <v>158</v>
      </c>
      <c r="D106" s="163" t="s">
        <v>124</v>
      </c>
      <c r="E106" s="164" t="s">
        <v>159</v>
      </c>
      <c r="F106" s="165" t="s">
        <v>160</v>
      </c>
      <c r="G106" s="166" t="s">
        <v>135</v>
      </c>
      <c r="H106" s="167">
        <v>4.5</v>
      </c>
      <c r="I106" s="168"/>
      <c r="J106" s="169">
        <f>ROUND(I106*H106,0)</f>
        <v>0</v>
      </c>
      <c r="K106" s="165" t="s">
        <v>128</v>
      </c>
      <c r="L106" s="33"/>
      <c r="M106" s="170" t="s">
        <v>3</v>
      </c>
      <c r="N106" s="171" t="s">
        <v>42</v>
      </c>
      <c r="O106" s="34"/>
      <c r="P106" s="172">
        <f>O106*H106</f>
        <v>0</v>
      </c>
      <c r="Q106" s="172">
        <v>0</v>
      </c>
      <c r="R106" s="172">
        <f>Q106*H106</f>
        <v>0</v>
      </c>
      <c r="S106" s="172">
        <v>0</v>
      </c>
      <c r="T106" s="173">
        <f>S106*H106</f>
        <v>0</v>
      </c>
      <c r="AR106" s="16" t="s">
        <v>129</v>
      </c>
      <c r="AT106" s="16" t="s">
        <v>124</v>
      </c>
      <c r="AU106" s="16" t="s">
        <v>78</v>
      </c>
      <c r="AY106" s="16" t="s">
        <v>122</v>
      </c>
      <c r="BE106" s="174">
        <f>IF(N106="základní",J106,0)</f>
        <v>0</v>
      </c>
      <c r="BF106" s="174">
        <f>IF(N106="snížená",J106,0)</f>
        <v>0</v>
      </c>
      <c r="BG106" s="174">
        <f>IF(N106="zákl. přenesená",J106,0)</f>
        <v>0</v>
      </c>
      <c r="BH106" s="174">
        <f>IF(N106="sníž. přenesená",J106,0)</f>
        <v>0</v>
      </c>
      <c r="BI106" s="174">
        <f>IF(N106="nulová",J106,0)</f>
        <v>0</v>
      </c>
      <c r="BJ106" s="16" t="s">
        <v>9</v>
      </c>
      <c r="BK106" s="174">
        <f>ROUND(I106*H106,0)</f>
        <v>0</v>
      </c>
      <c r="BL106" s="16" t="s">
        <v>129</v>
      </c>
      <c r="BM106" s="16" t="s">
        <v>161</v>
      </c>
    </row>
    <row r="107" spans="2:65" s="11" customFormat="1" x14ac:dyDescent="0.3">
      <c r="B107" s="175"/>
      <c r="D107" s="176" t="s">
        <v>131</v>
      </c>
      <c r="E107" s="177" t="s">
        <v>3</v>
      </c>
      <c r="F107" s="178" t="s">
        <v>157</v>
      </c>
      <c r="H107" s="179">
        <v>4.5</v>
      </c>
      <c r="I107" s="180"/>
      <c r="L107" s="175"/>
      <c r="M107" s="181"/>
      <c r="N107" s="182"/>
      <c r="O107" s="182"/>
      <c r="P107" s="182"/>
      <c r="Q107" s="182"/>
      <c r="R107" s="182"/>
      <c r="S107" s="182"/>
      <c r="T107" s="183"/>
      <c r="AT107" s="184" t="s">
        <v>131</v>
      </c>
      <c r="AU107" s="184" t="s">
        <v>78</v>
      </c>
      <c r="AV107" s="11" t="s">
        <v>78</v>
      </c>
      <c r="AW107" s="11" t="s">
        <v>35</v>
      </c>
      <c r="AX107" s="11" t="s">
        <v>9</v>
      </c>
      <c r="AY107" s="184" t="s">
        <v>122</v>
      </c>
    </row>
    <row r="108" spans="2:65" s="1" customFormat="1" ht="22.5" customHeight="1" x14ac:dyDescent="0.3">
      <c r="B108" s="162"/>
      <c r="C108" s="163" t="s">
        <v>162</v>
      </c>
      <c r="D108" s="163" t="s">
        <v>124</v>
      </c>
      <c r="E108" s="164" t="s">
        <v>163</v>
      </c>
      <c r="F108" s="165" t="s">
        <v>164</v>
      </c>
      <c r="G108" s="166" t="s">
        <v>135</v>
      </c>
      <c r="H108" s="167">
        <v>4.5</v>
      </c>
      <c r="I108" s="168"/>
      <c r="J108" s="169">
        <f>ROUND(I108*H108,0)</f>
        <v>0</v>
      </c>
      <c r="K108" s="165" t="s">
        <v>128</v>
      </c>
      <c r="L108" s="33"/>
      <c r="M108" s="170" t="s">
        <v>3</v>
      </c>
      <c r="N108" s="171" t="s">
        <v>42</v>
      </c>
      <c r="O108" s="34"/>
      <c r="P108" s="172">
        <f>O108*H108</f>
        <v>0</v>
      </c>
      <c r="Q108" s="172">
        <v>0</v>
      </c>
      <c r="R108" s="172">
        <f>Q108*H108</f>
        <v>0</v>
      </c>
      <c r="S108" s="172">
        <v>0</v>
      </c>
      <c r="T108" s="173">
        <f>S108*H108</f>
        <v>0</v>
      </c>
      <c r="AR108" s="16" t="s">
        <v>129</v>
      </c>
      <c r="AT108" s="16" t="s">
        <v>124</v>
      </c>
      <c r="AU108" s="16" t="s">
        <v>78</v>
      </c>
      <c r="AY108" s="16" t="s">
        <v>122</v>
      </c>
      <c r="BE108" s="174">
        <f>IF(N108="základní",J108,0)</f>
        <v>0</v>
      </c>
      <c r="BF108" s="174">
        <f>IF(N108="snížená",J108,0)</f>
        <v>0</v>
      </c>
      <c r="BG108" s="174">
        <f>IF(N108="zákl. přenesená",J108,0)</f>
        <v>0</v>
      </c>
      <c r="BH108" s="174">
        <f>IF(N108="sníž. přenesená",J108,0)</f>
        <v>0</v>
      </c>
      <c r="BI108" s="174">
        <f>IF(N108="nulová",J108,0)</f>
        <v>0</v>
      </c>
      <c r="BJ108" s="16" t="s">
        <v>9</v>
      </c>
      <c r="BK108" s="174">
        <f>ROUND(I108*H108,0)</f>
        <v>0</v>
      </c>
      <c r="BL108" s="16" t="s">
        <v>129</v>
      </c>
      <c r="BM108" s="16" t="s">
        <v>165</v>
      </c>
    </row>
    <row r="109" spans="2:65" s="11" customFormat="1" x14ac:dyDescent="0.3">
      <c r="B109" s="175"/>
      <c r="D109" s="176" t="s">
        <v>131</v>
      </c>
      <c r="E109" s="177" t="s">
        <v>3</v>
      </c>
      <c r="F109" s="178" t="s">
        <v>166</v>
      </c>
      <c r="H109" s="179">
        <v>4.5</v>
      </c>
      <c r="I109" s="180"/>
      <c r="L109" s="175"/>
      <c r="M109" s="181"/>
      <c r="N109" s="182"/>
      <c r="O109" s="182"/>
      <c r="P109" s="182"/>
      <c r="Q109" s="182"/>
      <c r="R109" s="182"/>
      <c r="S109" s="182"/>
      <c r="T109" s="183"/>
      <c r="AT109" s="184" t="s">
        <v>131</v>
      </c>
      <c r="AU109" s="184" t="s">
        <v>78</v>
      </c>
      <c r="AV109" s="11" t="s">
        <v>78</v>
      </c>
      <c r="AW109" s="11" t="s">
        <v>35</v>
      </c>
      <c r="AX109" s="11" t="s">
        <v>9</v>
      </c>
      <c r="AY109" s="184" t="s">
        <v>122</v>
      </c>
    </row>
    <row r="110" spans="2:65" s="1" customFormat="1" ht="22.5" customHeight="1" x14ac:dyDescent="0.3">
      <c r="B110" s="162"/>
      <c r="C110" s="163" t="s">
        <v>87</v>
      </c>
      <c r="D110" s="163" t="s">
        <v>124</v>
      </c>
      <c r="E110" s="164" t="s">
        <v>167</v>
      </c>
      <c r="F110" s="165" t="s">
        <v>168</v>
      </c>
      <c r="G110" s="166" t="s">
        <v>135</v>
      </c>
      <c r="H110" s="167">
        <v>4.5</v>
      </c>
      <c r="I110" s="168"/>
      <c r="J110" s="169">
        <f>ROUND(I110*H110,0)</f>
        <v>0</v>
      </c>
      <c r="K110" s="165" t="s">
        <v>128</v>
      </c>
      <c r="L110" s="33"/>
      <c r="M110" s="170" t="s">
        <v>3</v>
      </c>
      <c r="N110" s="171" t="s">
        <v>42</v>
      </c>
      <c r="O110" s="34"/>
      <c r="P110" s="172">
        <f>O110*H110</f>
        <v>0</v>
      </c>
      <c r="Q110" s="172">
        <v>0</v>
      </c>
      <c r="R110" s="172">
        <f>Q110*H110</f>
        <v>0</v>
      </c>
      <c r="S110" s="172">
        <v>0</v>
      </c>
      <c r="T110" s="173">
        <f>S110*H110</f>
        <v>0</v>
      </c>
      <c r="AR110" s="16" t="s">
        <v>129</v>
      </c>
      <c r="AT110" s="16" t="s">
        <v>124</v>
      </c>
      <c r="AU110" s="16" t="s">
        <v>78</v>
      </c>
      <c r="AY110" s="16" t="s">
        <v>122</v>
      </c>
      <c r="BE110" s="174">
        <f>IF(N110="základní",J110,0)</f>
        <v>0</v>
      </c>
      <c r="BF110" s="174">
        <f>IF(N110="snížená",J110,0)</f>
        <v>0</v>
      </c>
      <c r="BG110" s="174">
        <f>IF(N110="zákl. přenesená",J110,0)</f>
        <v>0</v>
      </c>
      <c r="BH110" s="174">
        <f>IF(N110="sníž. přenesená",J110,0)</f>
        <v>0</v>
      </c>
      <c r="BI110" s="174">
        <f>IF(N110="nulová",J110,0)</f>
        <v>0</v>
      </c>
      <c r="BJ110" s="16" t="s">
        <v>9</v>
      </c>
      <c r="BK110" s="174">
        <f>ROUND(I110*H110,0)</f>
        <v>0</v>
      </c>
      <c r="BL110" s="16" t="s">
        <v>129</v>
      </c>
      <c r="BM110" s="16" t="s">
        <v>169</v>
      </c>
    </row>
    <row r="111" spans="2:65" s="11" customFormat="1" x14ac:dyDescent="0.3">
      <c r="B111" s="175"/>
      <c r="D111" s="176" t="s">
        <v>131</v>
      </c>
      <c r="E111" s="177" t="s">
        <v>3</v>
      </c>
      <c r="F111" s="178" t="s">
        <v>166</v>
      </c>
      <c r="H111" s="179">
        <v>4.5</v>
      </c>
      <c r="I111" s="180"/>
      <c r="L111" s="175"/>
      <c r="M111" s="181"/>
      <c r="N111" s="182"/>
      <c r="O111" s="182"/>
      <c r="P111" s="182"/>
      <c r="Q111" s="182"/>
      <c r="R111" s="182"/>
      <c r="S111" s="182"/>
      <c r="T111" s="183"/>
      <c r="AT111" s="184" t="s">
        <v>131</v>
      </c>
      <c r="AU111" s="184" t="s">
        <v>78</v>
      </c>
      <c r="AV111" s="11" t="s">
        <v>78</v>
      </c>
      <c r="AW111" s="11" t="s">
        <v>35</v>
      </c>
      <c r="AX111" s="11" t="s">
        <v>9</v>
      </c>
      <c r="AY111" s="184" t="s">
        <v>122</v>
      </c>
    </row>
    <row r="112" spans="2:65" s="1" customFormat="1" ht="22.5" customHeight="1" x14ac:dyDescent="0.3">
      <c r="B112" s="162"/>
      <c r="C112" s="163" t="s">
        <v>25</v>
      </c>
      <c r="D112" s="163" t="s">
        <v>124</v>
      </c>
      <c r="E112" s="164" t="s">
        <v>170</v>
      </c>
      <c r="F112" s="165" t="s">
        <v>171</v>
      </c>
      <c r="G112" s="166" t="s">
        <v>135</v>
      </c>
      <c r="H112" s="167">
        <v>37.31</v>
      </c>
      <c r="I112" s="168"/>
      <c r="J112" s="169">
        <f>ROUND(I112*H112,0)</f>
        <v>0</v>
      </c>
      <c r="K112" s="165" t="s">
        <v>128</v>
      </c>
      <c r="L112" s="33"/>
      <c r="M112" s="170" t="s">
        <v>3</v>
      </c>
      <c r="N112" s="171" t="s">
        <v>42</v>
      </c>
      <c r="O112" s="34"/>
      <c r="P112" s="172">
        <f>O112*H112</f>
        <v>0</v>
      </c>
      <c r="Q112" s="172">
        <v>0</v>
      </c>
      <c r="R112" s="172">
        <f>Q112*H112</f>
        <v>0</v>
      </c>
      <c r="S112" s="172">
        <v>0</v>
      </c>
      <c r="T112" s="173">
        <f>S112*H112</f>
        <v>0</v>
      </c>
      <c r="AR112" s="16" t="s">
        <v>129</v>
      </c>
      <c r="AT112" s="16" t="s">
        <v>124</v>
      </c>
      <c r="AU112" s="16" t="s">
        <v>78</v>
      </c>
      <c r="AY112" s="16" t="s">
        <v>122</v>
      </c>
      <c r="BE112" s="174">
        <f>IF(N112="základní",J112,0)</f>
        <v>0</v>
      </c>
      <c r="BF112" s="174">
        <f>IF(N112="snížená",J112,0)</f>
        <v>0</v>
      </c>
      <c r="BG112" s="174">
        <f>IF(N112="zákl. přenesená",J112,0)</f>
        <v>0</v>
      </c>
      <c r="BH112" s="174">
        <f>IF(N112="sníž. přenesená",J112,0)</f>
        <v>0</v>
      </c>
      <c r="BI112" s="174">
        <f>IF(N112="nulová",J112,0)</f>
        <v>0</v>
      </c>
      <c r="BJ112" s="16" t="s">
        <v>9</v>
      </c>
      <c r="BK112" s="174">
        <f>ROUND(I112*H112,0)</f>
        <v>0</v>
      </c>
      <c r="BL112" s="16" t="s">
        <v>129</v>
      </c>
      <c r="BM112" s="16" t="s">
        <v>172</v>
      </c>
    </row>
    <row r="113" spans="2:65" s="11" customFormat="1" x14ac:dyDescent="0.3">
      <c r="B113" s="175"/>
      <c r="D113" s="185" t="s">
        <v>131</v>
      </c>
      <c r="E113" s="184" t="s">
        <v>3</v>
      </c>
      <c r="F113" s="186" t="s">
        <v>173</v>
      </c>
      <c r="H113" s="187">
        <v>46.62</v>
      </c>
      <c r="I113" s="180"/>
      <c r="L113" s="175"/>
      <c r="M113" s="181"/>
      <c r="N113" s="182"/>
      <c r="O113" s="182"/>
      <c r="P113" s="182"/>
      <c r="Q113" s="182"/>
      <c r="R113" s="182"/>
      <c r="S113" s="182"/>
      <c r="T113" s="183"/>
      <c r="AT113" s="184" t="s">
        <v>131</v>
      </c>
      <c r="AU113" s="184" t="s">
        <v>78</v>
      </c>
      <c r="AV113" s="11" t="s">
        <v>78</v>
      </c>
      <c r="AW113" s="11" t="s">
        <v>35</v>
      </c>
      <c r="AX113" s="11" t="s">
        <v>71</v>
      </c>
      <c r="AY113" s="184" t="s">
        <v>122</v>
      </c>
    </row>
    <row r="114" spans="2:65" s="11" customFormat="1" x14ac:dyDescent="0.3">
      <c r="B114" s="175"/>
      <c r="D114" s="185" t="s">
        <v>131</v>
      </c>
      <c r="E114" s="184" t="s">
        <v>3</v>
      </c>
      <c r="F114" s="186" t="s">
        <v>174</v>
      </c>
      <c r="H114" s="187">
        <v>28</v>
      </c>
      <c r="I114" s="180"/>
      <c r="L114" s="175"/>
      <c r="M114" s="181"/>
      <c r="N114" s="182"/>
      <c r="O114" s="182"/>
      <c r="P114" s="182"/>
      <c r="Q114" s="182"/>
      <c r="R114" s="182"/>
      <c r="S114" s="182"/>
      <c r="T114" s="183"/>
      <c r="AT114" s="184" t="s">
        <v>131</v>
      </c>
      <c r="AU114" s="184" t="s">
        <v>78</v>
      </c>
      <c r="AV114" s="11" t="s">
        <v>78</v>
      </c>
      <c r="AW114" s="11" t="s">
        <v>35</v>
      </c>
      <c r="AX114" s="11" t="s">
        <v>71</v>
      </c>
      <c r="AY114" s="184" t="s">
        <v>122</v>
      </c>
    </row>
    <row r="115" spans="2:65" s="12" customFormat="1" x14ac:dyDescent="0.3">
      <c r="B115" s="188"/>
      <c r="D115" s="185" t="s">
        <v>131</v>
      </c>
      <c r="E115" s="189" t="s">
        <v>82</v>
      </c>
      <c r="F115" s="190" t="s">
        <v>138</v>
      </c>
      <c r="H115" s="191">
        <v>74.62</v>
      </c>
      <c r="I115" s="192"/>
      <c r="L115" s="188"/>
      <c r="M115" s="193"/>
      <c r="N115" s="194"/>
      <c r="O115" s="194"/>
      <c r="P115" s="194"/>
      <c r="Q115" s="194"/>
      <c r="R115" s="194"/>
      <c r="S115" s="194"/>
      <c r="T115" s="195"/>
      <c r="AT115" s="189" t="s">
        <v>131</v>
      </c>
      <c r="AU115" s="189" t="s">
        <v>78</v>
      </c>
      <c r="AV115" s="12" t="s">
        <v>139</v>
      </c>
      <c r="AW115" s="12" t="s">
        <v>35</v>
      </c>
      <c r="AX115" s="12" t="s">
        <v>71</v>
      </c>
      <c r="AY115" s="189" t="s">
        <v>122</v>
      </c>
    </row>
    <row r="116" spans="2:65" s="11" customFormat="1" x14ac:dyDescent="0.3">
      <c r="B116" s="175"/>
      <c r="D116" s="176" t="s">
        <v>131</v>
      </c>
      <c r="E116" s="177" t="s">
        <v>3</v>
      </c>
      <c r="F116" s="178" t="s">
        <v>175</v>
      </c>
      <c r="H116" s="179">
        <v>37.31</v>
      </c>
      <c r="I116" s="180"/>
      <c r="L116" s="175"/>
      <c r="M116" s="181"/>
      <c r="N116" s="182"/>
      <c r="O116" s="182"/>
      <c r="P116" s="182"/>
      <c r="Q116" s="182"/>
      <c r="R116" s="182"/>
      <c r="S116" s="182"/>
      <c r="T116" s="183"/>
      <c r="AT116" s="184" t="s">
        <v>131</v>
      </c>
      <c r="AU116" s="184" t="s">
        <v>78</v>
      </c>
      <c r="AV116" s="11" t="s">
        <v>78</v>
      </c>
      <c r="AW116" s="11" t="s">
        <v>35</v>
      </c>
      <c r="AX116" s="11" t="s">
        <v>9</v>
      </c>
      <c r="AY116" s="184" t="s">
        <v>122</v>
      </c>
    </row>
    <row r="117" spans="2:65" s="1" customFormat="1" ht="22.5" customHeight="1" x14ac:dyDescent="0.3">
      <c r="B117" s="162"/>
      <c r="C117" s="163" t="s">
        <v>176</v>
      </c>
      <c r="D117" s="163" t="s">
        <v>124</v>
      </c>
      <c r="E117" s="164" t="s">
        <v>177</v>
      </c>
      <c r="F117" s="165" t="s">
        <v>178</v>
      </c>
      <c r="G117" s="166" t="s">
        <v>135</v>
      </c>
      <c r="H117" s="167">
        <v>37.31</v>
      </c>
      <c r="I117" s="168"/>
      <c r="J117" s="169">
        <f>ROUND(I117*H117,0)</f>
        <v>0</v>
      </c>
      <c r="K117" s="165" t="s">
        <v>128</v>
      </c>
      <c r="L117" s="33"/>
      <c r="M117" s="170" t="s">
        <v>3</v>
      </c>
      <c r="N117" s="171" t="s">
        <v>42</v>
      </c>
      <c r="O117" s="34"/>
      <c r="P117" s="172">
        <f>O117*H117</f>
        <v>0</v>
      </c>
      <c r="Q117" s="172">
        <v>0</v>
      </c>
      <c r="R117" s="172">
        <f>Q117*H117</f>
        <v>0</v>
      </c>
      <c r="S117" s="172">
        <v>0</v>
      </c>
      <c r="T117" s="173">
        <f>S117*H117</f>
        <v>0</v>
      </c>
      <c r="AR117" s="16" t="s">
        <v>129</v>
      </c>
      <c r="AT117" s="16" t="s">
        <v>124</v>
      </c>
      <c r="AU117" s="16" t="s">
        <v>78</v>
      </c>
      <c r="AY117" s="16" t="s">
        <v>122</v>
      </c>
      <c r="BE117" s="174">
        <f>IF(N117="základní",J117,0)</f>
        <v>0</v>
      </c>
      <c r="BF117" s="174">
        <f>IF(N117="snížená",J117,0)</f>
        <v>0</v>
      </c>
      <c r="BG117" s="174">
        <f>IF(N117="zákl. přenesená",J117,0)</f>
        <v>0</v>
      </c>
      <c r="BH117" s="174">
        <f>IF(N117="sníž. přenesená",J117,0)</f>
        <v>0</v>
      </c>
      <c r="BI117" s="174">
        <f>IF(N117="nulová",J117,0)</f>
        <v>0</v>
      </c>
      <c r="BJ117" s="16" t="s">
        <v>9</v>
      </c>
      <c r="BK117" s="174">
        <f>ROUND(I117*H117,0)</f>
        <v>0</v>
      </c>
      <c r="BL117" s="16" t="s">
        <v>129</v>
      </c>
      <c r="BM117" s="16" t="s">
        <v>179</v>
      </c>
    </row>
    <row r="118" spans="2:65" s="11" customFormat="1" x14ac:dyDescent="0.3">
      <c r="B118" s="175"/>
      <c r="D118" s="176" t="s">
        <v>131</v>
      </c>
      <c r="E118" s="177" t="s">
        <v>3</v>
      </c>
      <c r="F118" s="178" t="s">
        <v>175</v>
      </c>
      <c r="H118" s="179">
        <v>37.31</v>
      </c>
      <c r="I118" s="180"/>
      <c r="L118" s="175"/>
      <c r="M118" s="181"/>
      <c r="N118" s="182"/>
      <c r="O118" s="182"/>
      <c r="P118" s="182"/>
      <c r="Q118" s="182"/>
      <c r="R118" s="182"/>
      <c r="S118" s="182"/>
      <c r="T118" s="183"/>
      <c r="AT118" s="184" t="s">
        <v>131</v>
      </c>
      <c r="AU118" s="184" t="s">
        <v>78</v>
      </c>
      <c r="AV118" s="11" t="s">
        <v>78</v>
      </c>
      <c r="AW118" s="11" t="s">
        <v>35</v>
      </c>
      <c r="AX118" s="11" t="s">
        <v>9</v>
      </c>
      <c r="AY118" s="184" t="s">
        <v>122</v>
      </c>
    </row>
    <row r="119" spans="2:65" s="1" customFormat="1" ht="22.5" customHeight="1" x14ac:dyDescent="0.3">
      <c r="B119" s="162"/>
      <c r="C119" s="163" t="s">
        <v>180</v>
      </c>
      <c r="D119" s="163" t="s">
        <v>124</v>
      </c>
      <c r="E119" s="164" t="s">
        <v>181</v>
      </c>
      <c r="F119" s="165" t="s">
        <v>182</v>
      </c>
      <c r="G119" s="166" t="s">
        <v>135</v>
      </c>
      <c r="H119" s="167">
        <v>37.31</v>
      </c>
      <c r="I119" s="168"/>
      <c r="J119" s="169">
        <f>ROUND(I119*H119,0)</f>
        <v>0</v>
      </c>
      <c r="K119" s="165" t="s">
        <v>128</v>
      </c>
      <c r="L119" s="33"/>
      <c r="M119" s="170" t="s">
        <v>3</v>
      </c>
      <c r="N119" s="171" t="s">
        <v>42</v>
      </c>
      <c r="O119" s="34"/>
      <c r="P119" s="172">
        <f>O119*H119</f>
        <v>0</v>
      </c>
      <c r="Q119" s="172">
        <v>0</v>
      </c>
      <c r="R119" s="172">
        <f>Q119*H119</f>
        <v>0</v>
      </c>
      <c r="S119" s="172">
        <v>0</v>
      </c>
      <c r="T119" s="173">
        <f>S119*H119</f>
        <v>0</v>
      </c>
      <c r="AR119" s="16" t="s">
        <v>129</v>
      </c>
      <c r="AT119" s="16" t="s">
        <v>124</v>
      </c>
      <c r="AU119" s="16" t="s">
        <v>78</v>
      </c>
      <c r="AY119" s="16" t="s">
        <v>122</v>
      </c>
      <c r="BE119" s="174">
        <f>IF(N119="základní",J119,0)</f>
        <v>0</v>
      </c>
      <c r="BF119" s="174">
        <f>IF(N119="snížená",J119,0)</f>
        <v>0</v>
      </c>
      <c r="BG119" s="174">
        <f>IF(N119="zákl. přenesená",J119,0)</f>
        <v>0</v>
      </c>
      <c r="BH119" s="174">
        <f>IF(N119="sníž. přenesená",J119,0)</f>
        <v>0</v>
      </c>
      <c r="BI119" s="174">
        <f>IF(N119="nulová",J119,0)</f>
        <v>0</v>
      </c>
      <c r="BJ119" s="16" t="s">
        <v>9</v>
      </c>
      <c r="BK119" s="174">
        <f>ROUND(I119*H119,0)</f>
        <v>0</v>
      </c>
      <c r="BL119" s="16" t="s">
        <v>129</v>
      </c>
      <c r="BM119" s="16" t="s">
        <v>183</v>
      </c>
    </row>
    <row r="120" spans="2:65" s="11" customFormat="1" x14ac:dyDescent="0.3">
      <c r="B120" s="175"/>
      <c r="D120" s="176" t="s">
        <v>131</v>
      </c>
      <c r="E120" s="177" t="s">
        <v>3</v>
      </c>
      <c r="F120" s="178" t="s">
        <v>184</v>
      </c>
      <c r="H120" s="179">
        <v>37.31</v>
      </c>
      <c r="I120" s="180"/>
      <c r="L120" s="175"/>
      <c r="M120" s="181"/>
      <c r="N120" s="182"/>
      <c r="O120" s="182"/>
      <c r="P120" s="182"/>
      <c r="Q120" s="182"/>
      <c r="R120" s="182"/>
      <c r="S120" s="182"/>
      <c r="T120" s="183"/>
      <c r="AT120" s="184" t="s">
        <v>131</v>
      </c>
      <c r="AU120" s="184" t="s">
        <v>78</v>
      </c>
      <c r="AV120" s="11" t="s">
        <v>78</v>
      </c>
      <c r="AW120" s="11" t="s">
        <v>35</v>
      </c>
      <c r="AX120" s="11" t="s">
        <v>9</v>
      </c>
      <c r="AY120" s="184" t="s">
        <v>122</v>
      </c>
    </row>
    <row r="121" spans="2:65" s="1" customFormat="1" ht="22.5" customHeight="1" x14ac:dyDescent="0.3">
      <c r="B121" s="162"/>
      <c r="C121" s="163" t="s">
        <v>185</v>
      </c>
      <c r="D121" s="163" t="s">
        <v>124</v>
      </c>
      <c r="E121" s="164" t="s">
        <v>186</v>
      </c>
      <c r="F121" s="165" t="s">
        <v>187</v>
      </c>
      <c r="G121" s="166" t="s">
        <v>135</v>
      </c>
      <c r="H121" s="167">
        <v>37.31</v>
      </c>
      <c r="I121" s="168"/>
      <c r="J121" s="169">
        <f>ROUND(I121*H121,0)</f>
        <v>0</v>
      </c>
      <c r="K121" s="165" t="s">
        <v>128</v>
      </c>
      <c r="L121" s="33"/>
      <c r="M121" s="170" t="s">
        <v>3</v>
      </c>
      <c r="N121" s="171" t="s">
        <v>42</v>
      </c>
      <c r="O121" s="34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AR121" s="16" t="s">
        <v>129</v>
      </c>
      <c r="AT121" s="16" t="s">
        <v>124</v>
      </c>
      <c r="AU121" s="16" t="s">
        <v>78</v>
      </c>
      <c r="AY121" s="16" t="s">
        <v>122</v>
      </c>
      <c r="BE121" s="174">
        <f>IF(N121="základní",J121,0)</f>
        <v>0</v>
      </c>
      <c r="BF121" s="174">
        <f>IF(N121="snížená",J121,0)</f>
        <v>0</v>
      </c>
      <c r="BG121" s="174">
        <f>IF(N121="zákl. přenesená",J121,0)</f>
        <v>0</v>
      </c>
      <c r="BH121" s="174">
        <f>IF(N121="sníž. přenesená",J121,0)</f>
        <v>0</v>
      </c>
      <c r="BI121" s="174">
        <f>IF(N121="nulová",J121,0)</f>
        <v>0</v>
      </c>
      <c r="BJ121" s="16" t="s">
        <v>9</v>
      </c>
      <c r="BK121" s="174">
        <f>ROUND(I121*H121,0)</f>
        <v>0</v>
      </c>
      <c r="BL121" s="16" t="s">
        <v>129</v>
      </c>
      <c r="BM121" s="16" t="s">
        <v>188</v>
      </c>
    </row>
    <row r="122" spans="2:65" s="11" customFormat="1" x14ac:dyDescent="0.3">
      <c r="B122" s="175"/>
      <c r="D122" s="176" t="s">
        <v>131</v>
      </c>
      <c r="E122" s="177" t="s">
        <v>3</v>
      </c>
      <c r="F122" s="178" t="s">
        <v>184</v>
      </c>
      <c r="H122" s="179">
        <v>37.31</v>
      </c>
      <c r="I122" s="180"/>
      <c r="L122" s="175"/>
      <c r="M122" s="181"/>
      <c r="N122" s="182"/>
      <c r="O122" s="182"/>
      <c r="P122" s="182"/>
      <c r="Q122" s="182"/>
      <c r="R122" s="182"/>
      <c r="S122" s="182"/>
      <c r="T122" s="183"/>
      <c r="AT122" s="184" t="s">
        <v>131</v>
      </c>
      <c r="AU122" s="184" t="s">
        <v>78</v>
      </c>
      <c r="AV122" s="11" t="s">
        <v>78</v>
      </c>
      <c r="AW122" s="11" t="s">
        <v>35</v>
      </c>
      <c r="AX122" s="11" t="s">
        <v>9</v>
      </c>
      <c r="AY122" s="184" t="s">
        <v>122</v>
      </c>
    </row>
    <row r="123" spans="2:65" s="1" customFormat="1" ht="22.5" customHeight="1" x14ac:dyDescent="0.3">
      <c r="B123" s="162"/>
      <c r="C123" s="163" t="s">
        <v>189</v>
      </c>
      <c r="D123" s="163" t="s">
        <v>124</v>
      </c>
      <c r="E123" s="164" t="s">
        <v>190</v>
      </c>
      <c r="F123" s="165" t="s">
        <v>191</v>
      </c>
      <c r="G123" s="166" t="s">
        <v>127</v>
      </c>
      <c r="H123" s="167">
        <v>47.4</v>
      </c>
      <c r="I123" s="168"/>
      <c r="J123" s="169">
        <f>ROUND(I123*H123,0)</f>
        <v>0</v>
      </c>
      <c r="K123" s="165" t="s">
        <v>128</v>
      </c>
      <c r="L123" s="33"/>
      <c r="M123" s="170" t="s">
        <v>3</v>
      </c>
      <c r="N123" s="171" t="s">
        <v>42</v>
      </c>
      <c r="O123" s="34"/>
      <c r="P123" s="172">
        <f>O123*H123</f>
        <v>0</v>
      </c>
      <c r="Q123" s="172">
        <v>7.0100000000000002E-4</v>
      </c>
      <c r="R123" s="172">
        <f>Q123*H123</f>
        <v>3.3227399999999997E-2</v>
      </c>
      <c r="S123" s="172">
        <v>0</v>
      </c>
      <c r="T123" s="173">
        <f>S123*H123</f>
        <v>0</v>
      </c>
      <c r="AR123" s="16" t="s">
        <v>129</v>
      </c>
      <c r="AT123" s="16" t="s">
        <v>124</v>
      </c>
      <c r="AU123" s="16" t="s">
        <v>78</v>
      </c>
      <c r="AY123" s="16" t="s">
        <v>122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6" t="s">
        <v>9</v>
      </c>
      <c r="BK123" s="174">
        <f>ROUND(I123*H123,0)</f>
        <v>0</v>
      </c>
      <c r="BL123" s="16" t="s">
        <v>129</v>
      </c>
      <c r="BM123" s="16" t="s">
        <v>192</v>
      </c>
    </row>
    <row r="124" spans="2:65" s="11" customFormat="1" x14ac:dyDescent="0.3">
      <c r="B124" s="175"/>
      <c r="D124" s="176" t="s">
        <v>131</v>
      </c>
      <c r="E124" s="177" t="s">
        <v>3</v>
      </c>
      <c r="F124" s="178" t="s">
        <v>193</v>
      </c>
      <c r="H124" s="179">
        <v>47.4</v>
      </c>
      <c r="I124" s="180"/>
      <c r="L124" s="175"/>
      <c r="M124" s="181"/>
      <c r="N124" s="182"/>
      <c r="O124" s="182"/>
      <c r="P124" s="182"/>
      <c r="Q124" s="182"/>
      <c r="R124" s="182"/>
      <c r="S124" s="182"/>
      <c r="T124" s="183"/>
      <c r="AT124" s="184" t="s">
        <v>131</v>
      </c>
      <c r="AU124" s="184" t="s">
        <v>78</v>
      </c>
      <c r="AV124" s="11" t="s">
        <v>78</v>
      </c>
      <c r="AW124" s="11" t="s">
        <v>35</v>
      </c>
      <c r="AX124" s="11" t="s">
        <v>9</v>
      </c>
      <c r="AY124" s="184" t="s">
        <v>122</v>
      </c>
    </row>
    <row r="125" spans="2:65" s="1" customFormat="1" ht="22.5" customHeight="1" x14ac:dyDescent="0.3">
      <c r="B125" s="162"/>
      <c r="C125" s="163" t="s">
        <v>10</v>
      </c>
      <c r="D125" s="163" t="s">
        <v>124</v>
      </c>
      <c r="E125" s="164" t="s">
        <v>194</v>
      </c>
      <c r="F125" s="165" t="s">
        <v>195</v>
      </c>
      <c r="G125" s="166" t="s">
        <v>127</v>
      </c>
      <c r="H125" s="167">
        <v>47.4</v>
      </c>
      <c r="I125" s="168"/>
      <c r="J125" s="169">
        <f>ROUND(I125*H125,0)</f>
        <v>0</v>
      </c>
      <c r="K125" s="165" t="s">
        <v>128</v>
      </c>
      <c r="L125" s="33"/>
      <c r="M125" s="170" t="s">
        <v>3</v>
      </c>
      <c r="N125" s="171" t="s">
        <v>42</v>
      </c>
      <c r="O125" s="34"/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AR125" s="16" t="s">
        <v>129</v>
      </c>
      <c r="AT125" s="16" t="s">
        <v>124</v>
      </c>
      <c r="AU125" s="16" t="s">
        <v>78</v>
      </c>
      <c r="AY125" s="16" t="s">
        <v>122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16" t="s">
        <v>9</v>
      </c>
      <c r="BK125" s="174">
        <f>ROUND(I125*H125,0)</f>
        <v>0</v>
      </c>
      <c r="BL125" s="16" t="s">
        <v>129</v>
      </c>
      <c r="BM125" s="16" t="s">
        <v>196</v>
      </c>
    </row>
    <row r="126" spans="2:65" s="1" customFormat="1" ht="22.5" customHeight="1" x14ac:dyDescent="0.3">
      <c r="B126" s="162"/>
      <c r="C126" s="163" t="s">
        <v>197</v>
      </c>
      <c r="D126" s="163" t="s">
        <v>124</v>
      </c>
      <c r="E126" s="164" t="s">
        <v>198</v>
      </c>
      <c r="F126" s="165" t="s">
        <v>199</v>
      </c>
      <c r="G126" s="166" t="s">
        <v>135</v>
      </c>
      <c r="H126" s="167">
        <v>46.62</v>
      </c>
      <c r="I126" s="168"/>
      <c r="J126" s="169">
        <f>ROUND(I126*H126,0)</f>
        <v>0</v>
      </c>
      <c r="K126" s="165" t="s">
        <v>128</v>
      </c>
      <c r="L126" s="33"/>
      <c r="M126" s="170" t="s">
        <v>3</v>
      </c>
      <c r="N126" s="171" t="s">
        <v>42</v>
      </c>
      <c r="O126" s="34"/>
      <c r="P126" s="172">
        <f>O126*H126</f>
        <v>0</v>
      </c>
      <c r="Q126" s="172">
        <v>4.5731999999999999E-4</v>
      </c>
      <c r="R126" s="172">
        <f>Q126*H126</f>
        <v>2.13202584E-2</v>
      </c>
      <c r="S126" s="172">
        <v>0</v>
      </c>
      <c r="T126" s="173">
        <f>S126*H126</f>
        <v>0</v>
      </c>
      <c r="AR126" s="16" t="s">
        <v>129</v>
      </c>
      <c r="AT126" s="16" t="s">
        <v>124</v>
      </c>
      <c r="AU126" s="16" t="s">
        <v>78</v>
      </c>
      <c r="AY126" s="16" t="s">
        <v>122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16" t="s">
        <v>9</v>
      </c>
      <c r="BK126" s="174">
        <f>ROUND(I126*H126,0)</f>
        <v>0</v>
      </c>
      <c r="BL126" s="16" t="s">
        <v>129</v>
      </c>
      <c r="BM126" s="16" t="s">
        <v>200</v>
      </c>
    </row>
    <row r="127" spans="2:65" s="11" customFormat="1" x14ac:dyDescent="0.3">
      <c r="B127" s="175"/>
      <c r="D127" s="176" t="s">
        <v>131</v>
      </c>
      <c r="E127" s="177" t="s">
        <v>3</v>
      </c>
      <c r="F127" s="178" t="s">
        <v>173</v>
      </c>
      <c r="H127" s="179">
        <v>46.62</v>
      </c>
      <c r="I127" s="180"/>
      <c r="L127" s="175"/>
      <c r="M127" s="181"/>
      <c r="N127" s="182"/>
      <c r="O127" s="182"/>
      <c r="P127" s="182"/>
      <c r="Q127" s="182"/>
      <c r="R127" s="182"/>
      <c r="S127" s="182"/>
      <c r="T127" s="183"/>
      <c r="AT127" s="184" t="s">
        <v>131</v>
      </c>
      <c r="AU127" s="184" t="s">
        <v>78</v>
      </c>
      <c r="AV127" s="11" t="s">
        <v>78</v>
      </c>
      <c r="AW127" s="11" t="s">
        <v>35</v>
      </c>
      <c r="AX127" s="11" t="s">
        <v>9</v>
      </c>
      <c r="AY127" s="184" t="s">
        <v>122</v>
      </c>
    </row>
    <row r="128" spans="2:65" s="1" customFormat="1" ht="22.5" customHeight="1" x14ac:dyDescent="0.3">
      <c r="B128" s="162"/>
      <c r="C128" s="163" t="s">
        <v>201</v>
      </c>
      <c r="D128" s="163" t="s">
        <v>124</v>
      </c>
      <c r="E128" s="164" t="s">
        <v>202</v>
      </c>
      <c r="F128" s="165" t="s">
        <v>203</v>
      </c>
      <c r="G128" s="166" t="s">
        <v>135</v>
      </c>
      <c r="H128" s="167">
        <v>46.62</v>
      </c>
      <c r="I128" s="168"/>
      <c r="J128" s="169">
        <f>ROUND(I128*H128,0)</f>
        <v>0</v>
      </c>
      <c r="K128" s="165" t="s">
        <v>128</v>
      </c>
      <c r="L128" s="33"/>
      <c r="M128" s="170" t="s">
        <v>3</v>
      </c>
      <c r="N128" s="171" t="s">
        <v>42</v>
      </c>
      <c r="O128" s="34"/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AR128" s="16" t="s">
        <v>129</v>
      </c>
      <c r="AT128" s="16" t="s">
        <v>124</v>
      </c>
      <c r="AU128" s="16" t="s">
        <v>78</v>
      </c>
      <c r="AY128" s="16" t="s">
        <v>122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6" t="s">
        <v>9</v>
      </c>
      <c r="BK128" s="174">
        <f>ROUND(I128*H128,0)</f>
        <v>0</v>
      </c>
      <c r="BL128" s="16" t="s">
        <v>129</v>
      </c>
      <c r="BM128" s="16" t="s">
        <v>204</v>
      </c>
    </row>
    <row r="129" spans="2:65" s="1" customFormat="1" ht="22.5" customHeight="1" x14ac:dyDescent="0.3">
      <c r="B129" s="162"/>
      <c r="C129" s="163" t="s">
        <v>205</v>
      </c>
      <c r="D129" s="163" t="s">
        <v>124</v>
      </c>
      <c r="E129" s="164" t="s">
        <v>206</v>
      </c>
      <c r="F129" s="165" t="s">
        <v>207</v>
      </c>
      <c r="G129" s="166" t="s">
        <v>135</v>
      </c>
      <c r="H129" s="167">
        <v>46.62</v>
      </c>
      <c r="I129" s="168"/>
      <c r="J129" s="169">
        <f>ROUND(I129*H129,0)</f>
        <v>0</v>
      </c>
      <c r="K129" s="165" t="s">
        <v>128</v>
      </c>
      <c r="L129" s="33"/>
      <c r="M129" s="170" t="s">
        <v>3</v>
      </c>
      <c r="N129" s="171" t="s">
        <v>42</v>
      </c>
      <c r="O129" s="34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AR129" s="16" t="s">
        <v>129</v>
      </c>
      <c r="AT129" s="16" t="s">
        <v>124</v>
      </c>
      <c r="AU129" s="16" t="s">
        <v>78</v>
      </c>
      <c r="AY129" s="16" t="s">
        <v>122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6" t="s">
        <v>9</v>
      </c>
      <c r="BK129" s="174">
        <f>ROUND(I129*H129,0)</f>
        <v>0</v>
      </c>
      <c r="BL129" s="16" t="s">
        <v>129</v>
      </c>
      <c r="BM129" s="16" t="s">
        <v>208</v>
      </c>
    </row>
    <row r="130" spans="2:65" s="1" customFormat="1" ht="22.5" customHeight="1" x14ac:dyDescent="0.3">
      <c r="B130" s="162"/>
      <c r="C130" s="163" t="s">
        <v>209</v>
      </c>
      <c r="D130" s="163" t="s">
        <v>124</v>
      </c>
      <c r="E130" s="164" t="s">
        <v>210</v>
      </c>
      <c r="F130" s="165" t="s">
        <v>211</v>
      </c>
      <c r="G130" s="166" t="s">
        <v>135</v>
      </c>
      <c r="H130" s="167">
        <v>240.62</v>
      </c>
      <c r="I130" s="168"/>
      <c r="J130" s="169">
        <f>ROUND(I130*H130,0)</f>
        <v>0</v>
      </c>
      <c r="K130" s="165" t="s">
        <v>128</v>
      </c>
      <c r="L130" s="33"/>
      <c r="M130" s="170" t="s">
        <v>3</v>
      </c>
      <c r="N130" s="171" t="s">
        <v>42</v>
      </c>
      <c r="O130" s="34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16" t="s">
        <v>129</v>
      </c>
      <c r="AT130" s="16" t="s">
        <v>124</v>
      </c>
      <c r="AU130" s="16" t="s">
        <v>78</v>
      </c>
      <c r="AY130" s="16" t="s">
        <v>122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6" t="s">
        <v>9</v>
      </c>
      <c r="BK130" s="174">
        <f>ROUND(I130*H130,0)</f>
        <v>0</v>
      </c>
      <c r="BL130" s="16" t="s">
        <v>129</v>
      </c>
      <c r="BM130" s="16" t="s">
        <v>212</v>
      </c>
    </row>
    <row r="131" spans="2:65" s="11" customFormat="1" x14ac:dyDescent="0.3">
      <c r="B131" s="175"/>
      <c r="D131" s="185" t="s">
        <v>131</v>
      </c>
      <c r="E131" s="184" t="s">
        <v>3</v>
      </c>
      <c r="F131" s="186" t="s">
        <v>213</v>
      </c>
      <c r="H131" s="187">
        <v>157</v>
      </c>
      <c r="I131" s="180"/>
      <c r="L131" s="175"/>
      <c r="M131" s="181"/>
      <c r="N131" s="182"/>
      <c r="O131" s="182"/>
      <c r="P131" s="182"/>
      <c r="Q131" s="182"/>
      <c r="R131" s="182"/>
      <c r="S131" s="182"/>
      <c r="T131" s="183"/>
      <c r="AT131" s="184" t="s">
        <v>131</v>
      </c>
      <c r="AU131" s="184" t="s">
        <v>78</v>
      </c>
      <c r="AV131" s="11" t="s">
        <v>78</v>
      </c>
      <c r="AW131" s="11" t="s">
        <v>35</v>
      </c>
      <c r="AX131" s="11" t="s">
        <v>71</v>
      </c>
      <c r="AY131" s="184" t="s">
        <v>122</v>
      </c>
    </row>
    <row r="132" spans="2:65" s="11" customFormat="1" x14ac:dyDescent="0.3">
      <c r="B132" s="175"/>
      <c r="D132" s="185" t="s">
        <v>131</v>
      </c>
      <c r="E132" s="184" t="s">
        <v>3</v>
      </c>
      <c r="F132" s="186" t="s">
        <v>82</v>
      </c>
      <c r="H132" s="187">
        <v>74.62</v>
      </c>
      <c r="I132" s="180"/>
      <c r="L132" s="175"/>
      <c r="M132" s="181"/>
      <c r="N132" s="182"/>
      <c r="O132" s="182"/>
      <c r="P132" s="182"/>
      <c r="Q132" s="182"/>
      <c r="R132" s="182"/>
      <c r="S132" s="182"/>
      <c r="T132" s="183"/>
      <c r="AT132" s="184" t="s">
        <v>131</v>
      </c>
      <c r="AU132" s="184" t="s">
        <v>78</v>
      </c>
      <c r="AV132" s="11" t="s">
        <v>78</v>
      </c>
      <c r="AW132" s="11" t="s">
        <v>35</v>
      </c>
      <c r="AX132" s="11" t="s">
        <v>71</v>
      </c>
      <c r="AY132" s="184" t="s">
        <v>122</v>
      </c>
    </row>
    <row r="133" spans="2:65" s="11" customFormat="1" x14ac:dyDescent="0.3">
      <c r="B133" s="175"/>
      <c r="D133" s="185" t="s">
        <v>131</v>
      </c>
      <c r="E133" s="184" t="s">
        <v>3</v>
      </c>
      <c r="F133" s="186" t="s">
        <v>85</v>
      </c>
      <c r="H133" s="187">
        <v>9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84" t="s">
        <v>131</v>
      </c>
      <c r="AU133" s="184" t="s">
        <v>78</v>
      </c>
      <c r="AV133" s="11" t="s">
        <v>78</v>
      </c>
      <c r="AW133" s="11" t="s">
        <v>35</v>
      </c>
      <c r="AX133" s="11" t="s">
        <v>71</v>
      </c>
      <c r="AY133" s="184" t="s">
        <v>122</v>
      </c>
    </row>
    <row r="134" spans="2:65" s="12" customFormat="1" x14ac:dyDescent="0.3">
      <c r="B134" s="188"/>
      <c r="D134" s="176" t="s">
        <v>131</v>
      </c>
      <c r="E134" s="196" t="s">
        <v>3</v>
      </c>
      <c r="F134" s="197" t="s">
        <v>138</v>
      </c>
      <c r="H134" s="198">
        <v>240.62</v>
      </c>
      <c r="I134" s="192"/>
      <c r="L134" s="188"/>
      <c r="M134" s="193"/>
      <c r="N134" s="194"/>
      <c r="O134" s="194"/>
      <c r="P134" s="194"/>
      <c r="Q134" s="194"/>
      <c r="R134" s="194"/>
      <c r="S134" s="194"/>
      <c r="T134" s="195"/>
      <c r="AT134" s="189" t="s">
        <v>131</v>
      </c>
      <c r="AU134" s="189" t="s">
        <v>78</v>
      </c>
      <c r="AV134" s="12" t="s">
        <v>139</v>
      </c>
      <c r="AW134" s="12" t="s">
        <v>35</v>
      </c>
      <c r="AX134" s="12" t="s">
        <v>9</v>
      </c>
      <c r="AY134" s="189" t="s">
        <v>122</v>
      </c>
    </row>
    <row r="135" spans="2:65" s="1" customFormat="1" ht="22.5" customHeight="1" x14ac:dyDescent="0.3">
      <c r="B135" s="162"/>
      <c r="C135" s="163" t="s">
        <v>214</v>
      </c>
      <c r="D135" s="163" t="s">
        <v>124</v>
      </c>
      <c r="E135" s="164" t="s">
        <v>215</v>
      </c>
      <c r="F135" s="165" t="s">
        <v>216</v>
      </c>
      <c r="G135" s="166" t="s">
        <v>135</v>
      </c>
      <c r="H135" s="167">
        <v>52</v>
      </c>
      <c r="I135" s="168"/>
      <c r="J135" s="169">
        <f>ROUND(I135*H135,0)</f>
        <v>0</v>
      </c>
      <c r="K135" s="165" t="s">
        <v>128</v>
      </c>
      <c r="L135" s="33"/>
      <c r="M135" s="170" t="s">
        <v>3</v>
      </c>
      <c r="N135" s="171" t="s">
        <v>42</v>
      </c>
      <c r="O135" s="34"/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AR135" s="16" t="s">
        <v>129</v>
      </c>
      <c r="AT135" s="16" t="s">
        <v>124</v>
      </c>
      <c r="AU135" s="16" t="s">
        <v>78</v>
      </c>
      <c r="AY135" s="16" t="s">
        <v>122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6" t="s">
        <v>9</v>
      </c>
      <c r="BK135" s="174">
        <f>ROUND(I135*H135,0)</f>
        <v>0</v>
      </c>
      <c r="BL135" s="16" t="s">
        <v>129</v>
      </c>
      <c r="BM135" s="16" t="s">
        <v>217</v>
      </c>
    </row>
    <row r="136" spans="2:65" s="11" customFormat="1" x14ac:dyDescent="0.3">
      <c r="B136" s="175"/>
      <c r="D136" s="185" t="s">
        <v>131</v>
      </c>
      <c r="E136" s="184" t="s">
        <v>3</v>
      </c>
      <c r="F136" s="186" t="s">
        <v>218</v>
      </c>
      <c r="H136" s="187">
        <v>52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84" t="s">
        <v>131</v>
      </c>
      <c r="AU136" s="184" t="s">
        <v>78</v>
      </c>
      <c r="AV136" s="11" t="s">
        <v>78</v>
      </c>
      <c r="AW136" s="11" t="s">
        <v>35</v>
      </c>
      <c r="AX136" s="11" t="s">
        <v>71</v>
      </c>
      <c r="AY136" s="184" t="s">
        <v>122</v>
      </c>
    </row>
    <row r="137" spans="2:65" s="12" customFormat="1" x14ac:dyDescent="0.3">
      <c r="B137" s="188"/>
      <c r="D137" s="176" t="s">
        <v>131</v>
      </c>
      <c r="E137" s="196" t="s">
        <v>3</v>
      </c>
      <c r="F137" s="197" t="s">
        <v>138</v>
      </c>
      <c r="H137" s="198">
        <v>52</v>
      </c>
      <c r="I137" s="192"/>
      <c r="L137" s="188"/>
      <c r="M137" s="193"/>
      <c r="N137" s="194"/>
      <c r="O137" s="194"/>
      <c r="P137" s="194"/>
      <c r="Q137" s="194"/>
      <c r="R137" s="194"/>
      <c r="S137" s="194"/>
      <c r="T137" s="195"/>
      <c r="AT137" s="189" t="s">
        <v>131</v>
      </c>
      <c r="AU137" s="189" t="s">
        <v>78</v>
      </c>
      <c r="AV137" s="12" t="s">
        <v>139</v>
      </c>
      <c r="AW137" s="12" t="s">
        <v>35</v>
      </c>
      <c r="AX137" s="12" t="s">
        <v>9</v>
      </c>
      <c r="AY137" s="189" t="s">
        <v>122</v>
      </c>
    </row>
    <row r="138" spans="2:65" s="1" customFormat="1" ht="22.5" customHeight="1" x14ac:dyDescent="0.3">
      <c r="B138" s="162"/>
      <c r="C138" s="199" t="s">
        <v>8</v>
      </c>
      <c r="D138" s="199" t="s">
        <v>219</v>
      </c>
      <c r="E138" s="200" t="s">
        <v>220</v>
      </c>
      <c r="F138" s="201" t="s">
        <v>221</v>
      </c>
      <c r="G138" s="202" t="s">
        <v>222</v>
      </c>
      <c r="H138" s="203">
        <v>104</v>
      </c>
      <c r="I138" s="204"/>
      <c r="J138" s="205">
        <f>ROUND(I138*H138,0)</f>
        <v>0</v>
      </c>
      <c r="K138" s="201" t="s">
        <v>128</v>
      </c>
      <c r="L138" s="206"/>
      <c r="M138" s="207" t="s">
        <v>3</v>
      </c>
      <c r="N138" s="208" t="s">
        <v>42</v>
      </c>
      <c r="O138" s="34"/>
      <c r="P138" s="172">
        <f>O138*H138</f>
        <v>0</v>
      </c>
      <c r="Q138" s="172">
        <v>1</v>
      </c>
      <c r="R138" s="172">
        <f>Q138*H138</f>
        <v>104</v>
      </c>
      <c r="S138" s="172">
        <v>0</v>
      </c>
      <c r="T138" s="173">
        <f>S138*H138</f>
        <v>0</v>
      </c>
      <c r="AR138" s="16" t="s">
        <v>162</v>
      </c>
      <c r="AT138" s="16" t="s">
        <v>219</v>
      </c>
      <c r="AU138" s="16" t="s">
        <v>78</v>
      </c>
      <c r="AY138" s="16" t="s">
        <v>122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6" t="s">
        <v>9</v>
      </c>
      <c r="BK138" s="174">
        <f>ROUND(I138*H138,0)</f>
        <v>0</v>
      </c>
      <c r="BL138" s="16" t="s">
        <v>129</v>
      </c>
      <c r="BM138" s="16" t="s">
        <v>223</v>
      </c>
    </row>
    <row r="139" spans="2:65" s="11" customFormat="1" x14ac:dyDescent="0.3">
      <c r="B139" s="175"/>
      <c r="D139" s="185" t="s">
        <v>131</v>
      </c>
      <c r="E139" s="184" t="s">
        <v>3</v>
      </c>
      <c r="F139" s="186" t="s">
        <v>224</v>
      </c>
      <c r="H139" s="187">
        <v>104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84" t="s">
        <v>131</v>
      </c>
      <c r="AU139" s="184" t="s">
        <v>78</v>
      </c>
      <c r="AV139" s="11" t="s">
        <v>78</v>
      </c>
      <c r="AW139" s="11" t="s">
        <v>35</v>
      </c>
      <c r="AX139" s="11" t="s">
        <v>71</v>
      </c>
      <c r="AY139" s="184" t="s">
        <v>122</v>
      </c>
    </row>
    <row r="140" spans="2:65" s="12" customFormat="1" x14ac:dyDescent="0.3">
      <c r="B140" s="188"/>
      <c r="D140" s="176" t="s">
        <v>131</v>
      </c>
      <c r="E140" s="196" t="s">
        <v>3</v>
      </c>
      <c r="F140" s="197" t="s">
        <v>138</v>
      </c>
      <c r="H140" s="198">
        <v>104</v>
      </c>
      <c r="I140" s="192"/>
      <c r="L140" s="188"/>
      <c r="M140" s="193"/>
      <c r="N140" s="194"/>
      <c r="O140" s="194"/>
      <c r="P140" s="194"/>
      <c r="Q140" s="194"/>
      <c r="R140" s="194"/>
      <c r="S140" s="194"/>
      <c r="T140" s="195"/>
      <c r="AT140" s="189" t="s">
        <v>131</v>
      </c>
      <c r="AU140" s="189" t="s">
        <v>78</v>
      </c>
      <c r="AV140" s="12" t="s">
        <v>139</v>
      </c>
      <c r="AW140" s="12" t="s">
        <v>35</v>
      </c>
      <c r="AX140" s="12" t="s">
        <v>9</v>
      </c>
      <c r="AY140" s="189" t="s">
        <v>122</v>
      </c>
    </row>
    <row r="141" spans="2:65" s="1" customFormat="1" ht="22.5" customHeight="1" x14ac:dyDescent="0.3">
      <c r="B141" s="162"/>
      <c r="C141" s="163" t="s">
        <v>225</v>
      </c>
      <c r="D141" s="163" t="s">
        <v>124</v>
      </c>
      <c r="E141" s="164" t="s">
        <v>226</v>
      </c>
      <c r="F141" s="165" t="s">
        <v>227</v>
      </c>
      <c r="G141" s="166" t="s">
        <v>135</v>
      </c>
      <c r="H141" s="167">
        <v>240.62</v>
      </c>
      <c r="I141" s="168"/>
      <c r="J141" s="169">
        <f>ROUND(I141*H141,0)</f>
        <v>0</v>
      </c>
      <c r="K141" s="165" t="s">
        <v>128</v>
      </c>
      <c r="L141" s="33"/>
      <c r="M141" s="170" t="s">
        <v>3</v>
      </c>
      <c r="N141" s="171" t="s">
        <v>42</v>
      </c>
      <c r="O141" s="34"/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AR141" s="16" t="s">
        <v>129</v>
      </c>
      <c r="AT141" s="16" t="s">
        <v>124</v>
      </c>
      <c r="AU141" s="16" t="s">
        <v>78</v>
      </c>
      <c r="AY141" s="16" t="s">
        <v>122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6" t="s">
        <v>9</v>
      </c>
      <c r="BK141" s="174">
        <f>ROUND(I141*H141,0)</f>
        <v>0</v>
      </c>
      <c r="BL141" s="16" t="s">
        <v>129</v>
      </c>
      <c r="BM141" s="16" t="s">
        <v>228</v>
      </c>
    </row>
    <row r="142" spans="2:65" s="11" customFormat="1" x14ac:dyDescent="0.3">
      <c r="B142" s="175"/>
      <c r="D142" s="185" t="s">
        <v>131</v>
      </c>
      <c r="E142" s="184" t="s">
        <v>3</v>
      </c>
      <c r="F142" s="186" t="s">
        <v>213</v>
      </c>
      <c r="H142" s="187">
        <v>157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84" t="s">
        <v>131</v>
      </c>
      <c r="AU142" s="184" t="s">
        <v>78</v>
      </c>
      <c r="AV142" s="11" t="s">
        <v>78</v>
      </c>
      <c r="AW142" s="11" t="s">
        <v>35</v>
      </c>
      <c r="AX142" s="11" t="s">
        <v>71</v>
      </c>
      <c r="AY142" s="184" t="s">
        <v>122</v>
      </c>
    </row>
    <row r="143" spans="2:65" s="11" customFormat="1" x14ac:dyDescent="0.3">
      <c r="B143" s="175"/>
      <c r="D143" s="185" t="s">
        <v>131</v>
      </c>
      <c r="E143" s="184" t="s">
        <v>3</v>
      </c>
      <c r="F143" s="186" t="s">
        <v>82</v>
      </c>
      <c r="H143" s="187">
        <v>74.62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84" t="s">
        <v>131</v>
      </c>
      <c r="AU143" s="184" t="s">
        <v>78</v>
      </c>
      <c r="AV143" s="11" t="s">
        <v>78</v>
      </c>
      <c r="AW143" s="11" t="s">
        <v>35</v>
      </c>
      <c r="AX143" s="11" t="s">
        <v>71</v>
      </c>
      <c r="AY143" s="184" t="s">
        <v>122</v>
      </c>
    </row>
    <row r="144" spans="2:65" s="11" customFormat="1" x14ac:dyDescent="0.3">
      <c r="B144" s="175"/>
      <c r="D144" s="185" t="s">
        <v>131</v>
      </c>
      <c r="E144" s="184" t="s">
        <v>3</v>
      </c>
      <c r="F144" s="186" t="s">
        <v>85</v>
      </c>
      <c r="H144" s="187">
        <v>9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84" t="s">
        <v>131</v>
      </c>
      <c r="AU144" s="184" t="s">
        <v>78</v>
      </c>
      <c r="AV144" s="11" t="s">
        <v>78</v>
      </c>
      <c r="AW144" s="11" t="s">
        <v>35</v>
      </c>
      <c r="AX144" s="11" t="s">
        <v>71</v>
      </c>
      <c r="AY144" s="184" t="s">
        <v>122</v>
      </c>
    </row>
    <row r="145" spans="2:65" s="12" customFormat="1" x14ac:dyDescent="0.3">
      <c r="B145" s="188"/>
      <c r="D145" s="176" t="s">
        <v>131</v>
      </c>
      <c r="E145" s="196" t="s">
        <v>3</v>
      </c>
      <c r="F145" s="197" t="s">
        <v>138</v>
      </c>
      <c r="H145" s="198">
        <v>240.62</v>
      </c>
      <c r="I145" s="192"/>
      <c r="L145" s="188"/>
      <c r="M145" s="193"/>
      <c r="N145" s="194"/>
      <c r="O145" s="194"/>
      <c r="P145" s="194"/>
      <c r="Q145" s="194"/>
      <c r="R145" s="194"/>
      <c r="S145" s="194"/>
      <c r="T145" s="195"/>
      <c r="AT145" s="189" t="s">
        <v>131</v>
      </c>
      <c r="AU145" s="189" t="s">
        <v>78</v>
      </c>
      <c r="AV145" s="12" t="s">
        <v>139</v>
      </c>
      <c r="AW145" s="12" t="s">
        <v>35</v>
      </c>
      <c r="AX145" s="12" t="s">
        <v>9</v>
      </c>
      <c r="AY145" s="189" t="s">
        <v>122</v>
      </c>
    </row>
    <row r="146" spans="2:65" s="1" customFormat="1" ht="22.5" customHeight="1" x14ac:dyDescent="0.3">
      <c r="B146" s="162"/>
      <c r="C146" s="163" t="s">
        <v>229</v>
      </c>
      <c r="D146" s="163" t="s">
        <v>124</v>
      </c>
      <c r="E146" s="164" t="s">
        <v>230</v>
      </c>
      <c r="F146" s="165" t="s">
        <v>231</v>
      </c>
      <c r="G146" s="166" t="s">
        <v>222</v>
      </c>
      <c r="H146" s="167">
        <v>433.11599999999999</v>
      </c>
      <c r="I146" s="168"/>
      <c r="J146" s="169">
        <f>ROUND(I146*H146,0)</f>
        <v>0</v>
      </c>
      <c r="K146" s="165" t="s">
        <v>128</v>
      </c>
      <c r="L146" s="33"/>
      <c r="M146" s="170" t="s">
        <v>3</v>
      </c>
      <c r="N146" s="171" t="s">
        <v>42</v>
      </c>
      <c r="O146" s="34"/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AR146" s="16" t="s">
        <v>129</v>
      </c>
      <c r="AT146" s="16" t="s">
        <v>124</v>
      </c>
      <c r="AU146" s="16" t="s">
        <v>78</v>
      </c>
      <c r="AY146" s="16" t="s">
        <v>122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16" t="s">
        <v>9</v>
      </c>
      <c r="BK146" s="174">
        <f>ROUND(I146*H146,0)</f>
        <v>0</v>
      </c>
      <c r="BL146" s="16" t="s">
        <v>129</v>
      </c>
      <c r="BM146" s="16" t="s">
        <v>232</v>
      </c>
    </row>
    <row r="147" spans="2:65" s="11" customFormat="1" x14ac:dyDescent="0.3">
      <c r="B147" s="175"/>
      <c r="D147" s="185" t="s">
        <v>131</v>
      </c>
      <c r="E147" s="184" t="s">
        <v>3</v>
      </c>
      <c r="F147" s="186" t="s">
        <v>233</v>
      </c>
      <c r="H147" s="187">
        <v>282.60000000000002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84" t="s">
        <v>131</v>
      </c>
      <c r="AU147" s="184" t="s">
        <v>78</v>
      </c>
      <c r="AV147" s="11" t="s">
        <v>78</v>
      </c>
      <c r="AW147" s="11" t="s">
        <v>35</v>
      </c>
      <c r="AX147" s="11" t="s">
        <v>71</v>
      </c>
      <c r="AY147" s="184" t="s">
        <v>122</v>
      </c>
    </row>
    <row r="148" spans="2:65" s="11" customFormat="1" x14ac:dyDescent="0.3">
      <c r="B148" s="175"/>
      <c r="D148" s="185" t="s">
        <v>131</v>
      </c>
      <c r="E148" s="184" t="s">
        <v>3</v>
      </c>
      <c r="F148" s="186" t="s">
        <v>234</v>
      </c>
      <c r="H148" s="187">
        <v>134.316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84" t="s">
        <v>131</v>
      </c>
      <c r="AU148" s="184" t="s">
        <v>78</v>
      </c>
      <c r="AV148" s="11" t="s">
        <v>78</v>
      </c>
      <c r="AW148" s="11" t="s">
        <v>35</v>
      </c>
      <c r="AX148" s="11" t="s">
        <v>71</v>
      </c>
      <c r="AY148" s="184" t="s">
        <v>122</v>
      </c>
    </row>
    <row r="149" spans="2:65" s="11" customFormat="1" x14ac:dyDescent="0.3">
      <c r="B149" s="175"/>
      <c r="D149" s="185" t="s">
        <v>131</v>
      </c>
      <c r="E149" s="184" t="s">
        <v>3</v>
      </c>
      <c r="F149" s="186" t="s">
        <v>235</v>
      </c>
      <c r="H149" s="187">
        <v>16.2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84" t="s">
        <v>131</v>
      </c>
      <c r="AU149" s="184" t="s">
        <v>78</v>
      </c>
      <c r="AV149" s="11" t="s">
        <v>78</v>
      </c>
      <c r="AW149" s="11" t="s">
        <v>35</v>
      </c>
      <c r="AX149" s="11" t="s">
        <v>71</v>
      </c>
      <c r="AY149" s="184" t="s">
        <v>122</v>
      </c>
    </row>
    <row r="150" spans="2:65" s="12" customFormat="1" x14ac:dyDescent="0.3">
      <c r="B150" s="188"/>
      <c r="D150" s="176" t="s">
        <v>131</v>
      </c>
      <c r="E150" s="196" t="s">
        <v>3</v>
      </c>
      <c r="F150" s="197" t="s">
        <v>138</v>
      </c>
      <c r="H150" s="198">
        <v>433.11599999999999</v>
      </c>
      <c r="I150" s="192"/>
      <c r="L150" s="188"/>
      <c r="M150" s="193"/>
      <c r="N150" s="194"/>
      <c r="O150" s="194"/>
      <c r="P150" s="194"/>
      <c r="Q150" s="194"/>
      <c r="R150" s="194"/>
      <c r="S150" s="194"/>
      <c r="T150" s="195"/>
      <c r="AT150" s="189" t="s">
        <v>131</v>
      </c>
      <c r="AU150" s="189" t="s">
        <v>78</v>
      </c>
      <c r="AV150" s="12" t="s">
        <v>139</v>
      </c>
      <c r="AW150" s="12" t="s">
        <v>35</v>
      </c>
      <c r="AX150" s="12" t="s">
        <v>9</v>
      </c>
      <c r="AY150" s="189" t="s">
        <v>122</v>
      </c>
    </row>
    <row r="151" spans="2:65" s="1" customFormat="1" ht="22.5" customHeight="1" x14ac:dyDescent="0.3">
      <c r="B151" s="162"/>
      <c r="C151" s="163" t="s">
        <v>236</v>
      </c>
      <c r="D151" s="163" t="s">
        <v>124</v>
      </c>
      <c r="E151" s="164" t="s">
        <v>237</v>
      </c>
      <c r="F151" s="165" t="s">
        <v>238</v>
      </c>
      <c r="G151" s="166" t="s">
        <v>135</v>
      </c>
      <c r="H151" s="167">
        <v>31.62</v>
      </c>
      <c r="I151" s="168"/>
      <c r="J151" s="169">
        <f>ROUND(I151*H151,0)</f>
        <v>0</v>
      </c>
      <c r="K151" s="165" t="s">
        <v>128</v>
      </c>
      <c r="L151" s="33"/>
      <c r="M151" s="170" t="s">
        <v>3</v>
      </c>
      <c r="N151" s="171" t="s">
        <v>42</v>
      </c>
      <c r="O151" s="34"/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AR151" s="16" t="s">
        <v>129</v>
      </c>
      <c r="AT151" s="16" t="s">
        <v>124</v>
      </c>
      <c r="AU151" s="16" t="s">
        <v>78</v>
      </c>
      <c r="AY151" s="16" t="s">
        <v>122</v>
      </c>
      <c r="BE151" s="174">
        <f>IF(N151="základní",J151,0)</f>
        <v>0</v>
      </c>
      <c r="BF151" s="174">
        <f>IF(N151="snížená",J151,0)</f>
        <v>0</v>
      </c>
      <c r="BG151" s="174">
        <f>IF(N151="zákl. přenesená",J151,0)</f>
        <v>0</v>
      </c>
      <c r="BH151" s="174">
        <f>IF(N151="sníž. přenesená",J151,0)</f>
        <v>0</v>
      </c>
      <c r="BI151" s="174">
        <f>IF(N151="nulová",J151,0)</f>
        <v>0</v>
      </c>
      <c r="BJ151" s="16" t="s">
        <v>9</v>
      </c>
      <c r="BK151" s="174">
        <f>ROUND(I151*H151,0)</f>
        <v>0</v>
      </c>
      <c r="BL151" s="16" t="s">
        <v>129</v>
      </c>
      <c r="BM151" s="16" t="s">
        <v>239</v>
      </c>
    </row>
    <row r="152" spans="2:65" s="11" customFormat="1" x14ac:dyDescent="0.3">
      <c r="B152" s="175"/>
      <c r="D152" s="185" t="s">
        <v>131</v>
      </c>
      <c r="E152" s="184" t="s">
        <v>3</v>
      </c>
      <c r="F152" s="186" t="s">
        <v>173</v>
      </c>
      <c r="H152" s="187">
        <v>46.62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84" t="s">
        <v>131</v>
      </c>
      <c r="AU152" s="184" t="s">
        <v>78</v>
      </c>
      <c r="AV152" s="11" t="s">
        <v>78</v>
      </c>
      <c r="AW152" s="11" t="s">
        <v>35</v>
      </c>
      <c r="AX152" s="11" t="s">
        <v>71</v>
      </c>
      <c r="AY152" s="184" t="s">
        <v>122</v>
      </c>
    </row>
    <row r="153" spans="2:65" s="11" customFormat="1" x14ac:dyDescent="0.3">
      <c r="B153" s="175"/>
      <c r="D153" s="185" t="s">
        <v>131</v>
      </c>
      <c r="E153" s="184" t="s">
        <v>3</v>
      </c>
      <c r="F153" s="186" t="s">
        <v>240</v>
      </c>
      <c r="H153" s="187">
        <v>-15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84" t="s">
        <v>131</v>
      </c>
      <c r="AU153" s="184" t="s">
        <v>78</v>
      </c>
      <c r="AV153" s="11" t="s">
        <v>78</v>
      </c>
      <c r="AW153" s="11" t="s">
        <v>35</v>
      </c>
      <c r="AX153" s="11" t="s">
        <v>71</v>
      </c>
      <c r="AY153" s="184" t="s">
        <v>122</v>
      </c>
    </row>
    <row r="154" spans="2:65" s="12" customFormat="1" x14ac:dyDescent="0.3">
      <c r="B154" s="188"/>
      <c r="D154" s="176" t="s">
        <v>131</v>
      </c>
      <c r="E154" s="196" t="s">
        <v>89</v>
      </c>
      <c r="F154" s="197" t="s">
        <v>138</v>
      </c>
      <c r="H154" s="198">
        <v>31.62</v>
      </c>
      <c r="I154" s="192"/>
      <c r="L154" s="188"/>
      <c r="M154" s="193"/>
      <c r="N154" s="194"/>
      <c r="O154" s="194"/>
      <c r="P154" s="194"/>
      <c r="Q154" s="194"/>
      <c r="R154" s="194"/>
      <c r="S154" s="194"/>
      <c r="T154" s="195"/>
      <c r="AT154" s="189" t="s">
        <v>131</v>
      </c>
      <c r="AU154" s="189" t="s">
        <v>78</v>
      </c>
      <c r="AV154" s="12" t="s">
        <v>139</v>
      </c>
      <c r="AW154" s="12" t="s">
        <v>35</v>
      </c>
      <c r="AX154" s="12" t="s">
        <v>9</v>
      </c>
      <c r="AY154" s="189" t="s">
        <v>122</v>
      </c>
    </row>
    <row r="155" spans="2:65" s="1" customFormat="1" ht="22.5" customHeight="1" x14ac:dyDescent="0.3">
      <c r="B155" s="162"/>
      <c r="C155" s="199" t="s">
        <v>241</v>
      </c>
      <c r="D155" s="199" t="s">
        <v>219</v>
      </c>
      <c r="E155" s="200" t="s">
        <v>220</v>
      </c>
      <c r="F155" s="201" t="s">
        <v>221</v>
      </c>
      <c r="G155" s="202" t="s">
        <v>222</v>
      </c>
      <c r="H155" s="203">
        <v>63.24</v>
      </c>
      <c r="I155" s="204"/>
      <c r="J155" s="205">
        <f>ROUND(I155*H155,0)</f>
        <v>0</v>
      </c>
      <c r="K155" s="201" t="s">
        <v>128</v>
      </c>
      <c r="L155" s="206"/>
      <c r="M155" s="207" t="s">
        <v>3</v>
      </c>
      <c r="N155" s="208" t="s">
        <v>42</v>
      </c>
      <c r="O155" s="34"/>
      <c r="P155" s="172">
        <f>O155*H155</f>
        <v>0</v>
      </c>
      <c r="Q155" s="172">
        <v>1</v>
      </c>
      <c r="R155" s="172">
        <f>Q155*H155</f>
        <v>63.24</v>
      </c>
      <c r="S155" s="172">
        <v>0</v>
      </c>
      <c r="T155" s="173">
        <f>S155*H155</f>
        <v>0</v>
      </c>
      <c r="AR155" s="16" t="s">
        <v>162</v>
      </c>
      <c r="AT155" s="16" t="s">
        <v>219</v>
      </c>
      <c r="AU155" s="16" t="s">
        <v>78</v>
      </c>
      <c r="AY155" s="16" t="s">
        <v>122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6" t="s">
        <v>9</v>
      </c>
      <c r="BK155" s="174">
        <f>ROUND(I155*H155,0)</f>
        <v>0</v>
      </c>
      <c r="BL155" s="16" t="s">
        <v>129</v>
      </c>
      <c r="BM155" s="16" t="s">
        <v>242</v>
      </c>
    </row>
    <row r="156" spans="2:65" s="11" customFormat="1" x14ac:dyDescent="0.3">
      <c r="B156" s="175"/>
      <c r="D156" s="185" t="s">
        <v>131</v>
      </c>
      <c r="E156" s="184" t="s">
        <v>3</v>
      </c>
      <c r="F156" s="186" t="s">
        <v>243</v>
      </c>
      <c r="H156" s="187">
        <v>63.24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84" t="s">
        <v>131</v>
      </c>
      <c r="AU156" s="184" t="s">
        <v>78</v>
      </c>
      <c r="AV156" s="11" t="s">
        <v>78</v>
      </c>
      <c r="AW156" s="11" t="s">
        <v>35</v>
      </c>
      <c r="AX156" s="11" t="s">
        <v>71</v>
      </c>
      <c r="AY156" s="184" t="s">
        <v>122</v>
      </c>
    </row>
    <row r="157" spans="2:65" s="12" customFormat="1" x14ac:dyDescent="0.3">
      <c r="B157" s="188"/>
      <c r="D157" s="176" t="s">
        <v>131</v>
      </c>
      <c r="E157" s="196" t="s">
        <v>3</v>
      </c>
      <c r="F157" s="197" t="s">
        <v>138</v>
      </c>
      <c r="H157" s="198">
        <v>63.24</v>
      </c>
      <c r="I157" s="192"/>
      <c r="L157" s="188"/>
      <c r="M157" s="193"/>
      <c r="N157" s="194"/>
      <c r="O157" s="194"/>
      <c r="P157" s="194"/>
      <c r="Q157" s="194"/>
      <c r="R157" s="194"/>
      <c r="S157" s="194"/>
      <c r="T157" s="195"/>
      <c r="AT157" s="189" t="s">
        <v>131</v>
      </c>
      <c r="AU157" s="189" t="s">
        <v>78</v>
      </c>
      <c r="AV157" s="12" t="s">
        <v>139</v>
      </c>
      <c r="AW157" s="12" t="s">
        <v>35</v>
      </c>
      <c r="AX157" s="12" t="s">
        <v>9</v>
      </c>
      <c r="AY157" s="189" t="s">
        <v>122</v>
      </c>
    </row>
    <row r="158" spans="2:65" s="1" customFormat="1" ht="22.5" customHeight="1" x14ac:dyDescent="0.3">
      <c r="B158" s="162"/>
      <c r="C158" s="163" t="s">
        <v>244</v>
      </c>
      <c r="D158" s="163" t="s">
        <v>124</v>
      </c>
      <c r="E158" s="164" t="s">
        <v>245</v>
      </c>
      <c r="F158" s="165" t="s">
        <v>246</v>
      </c>
      <c r="G158" s="166" t="s">
        <v>127</v>
      </c>
      <c r="H158" s="167">
        <v>145</v>
      </c>
      <c r="I158" s="168"/>
      <c r="J158" s="169">
        <f>ROUND(I158*H158,0)</f>
        <v>0</v>
      </c>
      <c r="K158" s="165" t="s">
        <v>128</v>
      </c>
      <c r="L158" s="33"/>
      <c r="M158" s="170" t="s">
        <v>3</v>
      </c>
      <c r="N158" s="171" t="s">
        <v>42</v>
      </c>
      <c r="O158" s="34"/>
      <c r="P158" s="172">
        <f>O158*H158</f>
        <v>0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AR158" s="16" t="s">
        <v>129</v>
      </c>
      <c r="AT158" s="16" t="s">
        <v>124</v>
      </c>
      <c r="AU158" s="16" t="s">
        <v>78</v>
      </c>
      <c r="AY158" s="16" t="s">
        <v>122</v>
      </c>
      <c r="BE158" s="174">
        <f>IF(N158="základní",J158,0)</f>
        <v>0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16" t="s">
        <v>9</v>
      </c>
      <c r="BK158" s="174">
        <f>ROUND(I158*H158,0)</f>
        <v>0</v>
      </c>
      <c r="BL158" s="16" t="s">
        <v>129</v>
      </c>
      <c r="BM158" s="16" t="s">
        <v>247</v>
      </c>
    </row>
    <row r="159" spans="2:65" s="11" customFormat="1" x14ac:dyDescent="0.3">
      <c r="B159" s="175"/>
      <c r="D159" s="185" t="s">
        <v>131</v>
      </c>
      <c r="E159" s="184" t="s">
        <v>3</v>
      </c>
      <c r="F159" s="186" t="s">
        <v>248</v>
      </c>
      <c r="H159" s="187">
        <v>145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84" t="s">
        <v>131</v>
      </c>
      <c r="AU159" s="184" t="s">
        <v>78</v>
      </c>
      <c r="AV159" s="11" t="s">
        <v>78</v>
      </c>
      <c r="AW159" s="11" t="s">
        <v>35</v>
      </c>
      <c r="AX159" s="11" t="s">
        <v>71</v>
      </c>
      <c r="AY159" s="184" t="s">
        <v>122</v>
      </c>
    </row>
    <row r="160" spans="2:65" s="12" customFormat="1" x14ac:dyDescent="0.3">
      <c r="B160" s="188"/>
      <c r="D160" s="176" t="s">
        <v>131</v>
      </c>
      <c r="E160" s="196" t="s">
        <v>3</v>
      </c>
      <c r="F160" s="197" t="s">
        <v>249</v>
      </c>
      <c r="H160" s="198">
        <v>145</v>
      </c>
      <c r="I160" s="192"/>
      <c r="L160" s="188"/>
      <c r="M160" s="193"/>
      <c r="N160" s="194"/>
      <c r="O160" s="194"/>
      <c r="P160" s="194"/>
      <c r="Q160" s="194"/>
      <c r="R160" s="194"/>
      <c r="S160" s="194"/>
      <c r="T160" s="195"/>
      <c r="AT160" s="189" t="s">
        <v>131</v>
      </c>
      <c r="AU160" s="189" t="s">
        <v>78</v>
      </c>
      <c r="AV160" s="12" t="s">
        <v>139</v>
      </c>
      <c r="AW160" s="12" t="s">
        <v>35</v>
      </c>
      <c r="AX160" s="12" t="s">
        <v>9</v>
      </c>
      <c r="AY160" s="189" t="s">
        <v>122</v>
      </c>
    </row>
    <row r="161" spans="2:65" s="1" customFormat="1" ht="22.5" customHeight="1" x14ac:dyDescent="0.3">
      <c r="B161" s="162"/>
      <c r="C161" s="199" t="s">
        <v>250</v>
      </c>
      <c r="D161" s="199" t="s">
        <v>219</v>
      </c>
      <c r="E161" s="200" t="s">
        <v>251</v>
      </c>
      <c r="F161" s="201" t="s">
        <v>252</v>
      </c>
      <c r="G161" s="202" t="s">
        <v>222</v>
      </c>
      <c r="H161" s="203">
        <v>32.625</v>
      </c>
      <c r="I161" s="204"/>
      <c r="J161" s="205">
        <f>ROUND(I161*H161,0)</f>
        <v>0</v>
      </c>
      <c r="K161" s="201" t="s">
        <v>128</v>
      </c>
      <c r="L161" s="206"/>
      <c r="M161" s="207" t="s">
        <v>3</v>
      </c>
      <c r="N161" s="208" t="s">
        <v>42</v>
      </c>
      <c r="O161" s="34"/>
      <c r="P161" s="172">
        <f>O161*H161</f>
        <v>0</v>
      </c>
      <c r="Q161" s="172">
        <v>1</v>
      </c>
      <c r="R161" s="172">
        <f>Q161*H161</f>
        <v>32.625</v>
      </c>
      <c r="S161" s="172">
        <v>0</v>
      </c>
      <c r="T161" s="173">
        <f>S161*H161</f>
        <v>0</v>
      </c>
      <c r="AR161" s="16" t="s">
        <v>162</v>
      </c>
      <c r="AT161" s="16" t="s">
        <v>219</v>
      </c>
      <c r="AU161" s="16" t="s">
        <v>78</v>
      </c>
      <c r="AY161" s="16" t="s">
        <v>122</v>
      </c>
      <c r="BE161" s="174">
        <f>IF(N161="základní",J161,0)</f>
        <v>0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16" t="s">
        <v>9</v>
      </c>
      <c r="BK161" s="174">
        <f>ROUND(I161*H161,0)</f>
        <v>0</v>
      </c>
      <c r="BL161" s="16" t="s">
        <v>129</v>
      </c>
      <c r="BM161" s="16" t="s">
        <v>253</v>
      </c>
    </row>
    <row r="162" spans="2:65" s="11" customFormat="1" x14ac:dyDescent="0.3">
      <c r="B162" s="175"/>
      <c r="D162" s="185" t="s">
        <v>131</v>
      </c>
      <c r="E162" s="184" t="s">
        <v>3</v>
      </c>
      <c r="F162" s="186" t="s">
        <v>254</v>
      </c>
      <c r="H162" s="187">
        <v>32.625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84" t="s">
        <v>131</v>
      </c>
      <c r="AU162" s="184" t="s">
        <v>78</v>
      </c>
      <c r="AV162" s="11" t="s">
        <v>78</v>
      </c>
      <c r="AW162" s="11" t="s">
        <v>35</v>
      </c>
      <c r="AX162" s="11" t="s">
        <v>71</v>
      </c>
      <c r="AY162" s="184" t="s">
        <v>122</v>
      </c>
    </row>
    <row r="163" spans="2:65" s="12" customFormat="1" x14ac:dyDescent="0.3">
      <c r="B163" s="188"/>
      <c r="D163" s="176" t="s">
        <v>131</v>
      </c>
      <c r="E163" s="196" t="s">
        <v>3</v>
      </c>
      <c r="F163" s="197" t="s">
        <v>249</v>
      </c>
      <c r="H163" s="198">
        <v>32.625</v>
      </c>
      <c r="I163" s="192"/>
      <c r="L163" s="188"/>
      <c r="M163" s="193"/>
      <c r="N163" s="194"/>
      <c r="O163" s="194"/>
      <c r="P163" s="194"/>
      <c r="Q163" s="194"/>
      <c r="R163" s="194"/>
      <c r="S163" s="194"/>
      <c r="T163" s="195"/>
      <c r="AT163" s="189" t="s">
        <v>131</v>
      </c>
      <c r="AU163" s="189" t="s">
        <v>78</v>
      </c>
      <c r="AV163" s="12" t="s">
        <v>139</v>
      </c>
      <c r="AW163" s="12" t="s">
        <v>35</v>
      </c>
      <c r="AX163" s="12" t="s">
        <v>9</v>
      </c>
      <c r="AY163" s="189" t="s">
        <v>122</v>
      </c>
    </row>
    <row r="164" spans="2:65" s="1" customFormat="1" ht="22.5" customHeight="1" x14ac:dyDescent="0.3">
      <c r="B164" s="162"/>
      <c r="C164" s="163" t="s">
        <v>255</v>
      </c>
      <c r="D164" s="163" t="s">
        <v>124</v>
      </c>
      <c r="E164" s="164" t="s">
        <v>256</v>
      </c>
      <c r="F164" s="165" t="s">
        <v>257</v>
      </c>
      <c r="G164" s="166" t="s">
        <v>127</v>
      </c>
      <c r="H164" s="167">
        <v>145</v>
      </c>
      <c r="I164" s="168"/>
      <c r="J164" s="169">
        <f>ROUND(I164*H164,0)</f>
        <v>0</v>
      </c>
      <c r="K164" s="165" t="s">
        <v>128</v>
      </c>
      <c r="L164" s="33"/>
      <c r="M164" s="170" t="s">
        <v>3</v>
      </c>
      <c r="N164" s="171" t="s">
        <v>42</v>
      </c>
      <c r="O164" s="34"/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AR164" s="16" t="s">
        <v>129</v>
      </c>
      <c r="AT164" s="16" t="s">
        <v>124</v>
      </c>
      <c r="AU164" s="16" t="s">
        <v>78</v>
      </c>
      <c r="AY164" s="16" t="s">
        <v>122</v>
      </c>
      <c r="BE164" s="174">
        <f>IF(N164="základní",J164,0)</f>
        <v>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16" t="s">
        <v>9</v>
      </c>
      <c r="BK164" s="174">
        <f>ROUND(I164*H164,0)</f>
        <v>0</v>
      </c>
      <c r="BL164" s="16" t="s">
        <v>129</v>
      </c>
      <c r="BM164" s="16" t="s">
        <v>258</v>
      </c>
    </row>
    <row r="165" spans="2:65" s="11" customFormat="1" x14ac:dyDescent="0.3">
      <c r="B165" s="175"/>
      <c r="D165" s="185" t="s">
        <v>131</v>
      </c>
      <c r="E165" s="184" t="s">
        <v>3</v>
      </c>
      <c r="F165" s="186" t="s">
        <v>248</v>
      </c>
      <c r="H165" s="187">
        <v>145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84" t="s">
        <v>131</v>
      </c>
      <c r="AU165" s="184" t="s">
        <v>78</v>
      </c>
      <c r="AV165" s="11" t="s">
        <v>78</v>
      </c>
      <c r="AW165" s="11" t="s">
        <v>35</v>
      </c>
      <c r="AX165" s="11" t="s">
        <v>71</v>
      </c>
      <c r="AY165" s="184" t="s">
        <v>122</v>
      </c>
    </row>
    <row r="166" spans="2:65" s="12" customFormat="1" x14ac:dyDescent="0.3">
      <c r="B166" s="188"/>
      <c r="D166" s="176" t="s">
        <v>131</v>
      </c>
      <c r="E166" s="196" t="s">
        <v>3</v>
      </c>
      <c r="F166" s="197" t="s">
        <v>249</v>
      </c>
      <c r="H166" s="198">
        <v>145</v>
      </c>
      <c r="I166" s="192"/>
      <c r="L166" s="188"/>
      <c r="M166" s="193"/>
      <c r="N166" s="194"/>
      <c r="O166" s="194"/>
      <c r="P166" s="194"/>
      <c r="Q166" s="194"/>
      <c r="R166" s="194"/>
      <c r="S166" s="194"/>
      <c r="T166" s="195"/>
      <c r="AT166" s="189" t="s">
        <v>131</v>
      </c>
      <c r="AU166" s="189" t="s">
        <v>78</v>
      </c>
      <c r="AV166" s="12" t="s">
        <v>139</v>
      </c>
      <c r="AW166" s="12" t="s">
        <v>35</v>
      </c>
      <c r="AX166" s="12" t="s">
        <v>9</v>
      </c>
      <c r="AY166" s="189" t="s">
        <v>122</v>
      </c>
    </row>
    <row r="167" spans="2:65" s="1" customFormat="1" ht="22.5" customHeight="1" x14ac:dyDescent="0.3">
      <c r="B167" s="162"/>
      <c r="C167" s="199" t="s">
        <v>259</v>
      </c>
      <c r="D167" s="199" t="s">
        <v>219</v>
      </c>
      <c r="E167" s="200" t="s">
        <v>260</v>
      </c>
      <c r="F167" s="201" t="s">
        <v>261</v>
      </c>
      <c r="G167" s="202" t="s">
        <v>262</v>
      </c>
      <c r="H167" s="203">
        <v>7.25</v>
      </c>
      <c r="I167" s="204"/>
      <c r="J167" s="205">
        <f>ROUND(I167*H167,0)</f>
        <v>0</v>
      </c>
      <c r="K167" s="201" t="s">
        <v>128</v>
      </c>
      <c r="L167" s="206"/>
      <c r="M167" s="207" t="s">
        <v>3</v>
      </c>
      <c r="N167" s="208" t="s">
        <v>42</v>
      </c>
      <c r="O167" s="34"/>
      <c r="P167" s="172">
        <f>O167*H167</f>
        <v>0</v>
      </c>
      <c r="Q167" s="172">
        <v>1E-3</v>
      </c>
      <c r="R167" s="172">
        <f>Q167*H167</f>
        <v>7.2500000000000004E-3</v>
      </c>
      <c r="S167" s="172">
        <v>0</v>
      </c>
      <c r="T167" s="173">
        <f>S167*H167</f>
        <v>0</v>
      </c>
      <c r="AR167" s="16" t="s">
        <v>162</v>
      </c>
      <c r="AT167" s="16" t="s">
        <v>219</v>
      </c>
      <c r="AU167" s="16" t="s">
        <v>78</v>
      </c>
      <c r="AY167" s="16" t="s">
        <v>122</v>
      </c>
      <c r="BE167" s="174">
        <f>IF(N167="základní",J167,0)</f>
        <v>0</v>
      </c>
      <c r="BF167" s="174">
        <f>IF(N167="snížená",J167,0)</f>
        <v>0</v>
      </c>
      <c r="BG167" s="174">
        <f>IF(N167="zákl. přenesená",J167,0)</f>
        <v>0</v>
      </c>
      <c r="BH167" s="174">
        <f>IF(N167="sníž. přenesená",J167,0)</f>
        <v>0</v>
      </c>
      <c r="BI167" s="174">
        <f>IF(N167="nulová",J167,0)</f>
        <v>0</v>
      </c>
      <c r="BJ167" s="16" t="s">
        <v>9</v>
      </c>
      <c r="BK167" s="174">
        <f>ROUND(I167*H167,0)</f>
        <v>0</v>
      </c>
      <c r="BL167" s="16" t="s">
        <v>129</v>
      </c>
      <c r="BM167" s="16" t="s">
        <v>263</v>
      </c>
    </row>
    <row r="168" spans="2:65" s="11" customFormat="1" x14ac:dyDescent="0.3">
      <c r="B168" s="175"/>
      <c r="D168" s="185" t="s">
        <v>131</v>
      </c>
      <c r="E168" s="184" t="s">
        <v>3</v>
      </c>
      <c r="F168" s="186" t="s">
        <v>264</v>
      </c>
      <c r="H168" s="187">
        <v>7.25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84" t="s">
        <v>131</v>
      </c>
      <c r="AU168" s="184" t="s">
        <v>78</v>
      </c>
      <c r="AV168" s="11" t="s">
        <v>78</v>
      </c>
      <c r="AW168" s="11" t="s">
        <v>35</v>
      </c>
      <c r="AX168" s="11" t="s">
        <v>71</v>
      </c>
      <c r="AY168" s="184" t="s">
        <v>122</v>
      </c>
    </row>
    <row r="169" spans="2:65" s="12" customFormat="1" x14ac:dyDescent="0.3">
      <c r="B169" s="188"/>
      <c r="D169" s="176" t="s">
        <v>131</v>
      </c>
      <c r="E169" s="196" t="s">
        <v>3</v>
      </c>
      <c r="F169" s="197" t="s">
        <v>249</v>
      </c>
      <c r="H169" s="198">
        <v>7.25</v>
      </c>
      <c r="I169" s="192"/>
      <c r="L169" s="188"/>
      <c r="M169" s="193"/>
      <c r="N169" s="194"/>
      <c r="O169" s="194"/>
      <c r="P169" s="194"/>
      <c r="Q169" s="194"/>
      <c r="R169" s="194"/>
      <c r="S169" s="194"/>
      <c r="T169" s="195"/>
      <c r="AT169" s="189" t="s">
        <v>131</v>
      </c>
      <c r="AU169" s="189" t="s">
        <v>78</v>
      </c>
      <c r="AV169" s="12" t="s">
        <v>139</v>
      </c>
      <c r="AW169" s="12" t="s">
        <v>35</v>
      </c>
      <c r="AX169" s="12" t="s">
        <v>9</v>
      </c>
      <c r="AY169" s="189" t="s">
        <v>122</v>
      </c>
    </row>
    <row r="170" spans="2:65" s="1" customFormat="1" ht="22.5" customHeight="1" x14ac:dyDescent="0.3">
      <c r="B170" s="162"/>
      <c r="C170" s="163" t="s">
        <v>265</v>
      </c>
      <c r="D170" s="163" t="s">
        <v>124</v>
      </c>
      <c r="E170" s="164" t="s">
        <v>266</v>
      </c>
      <c r="F170" s="165" t="s">
        <v>267</v>
      </c>
      <c r="G170" s="166" t="s">
        <v>127</v>
      </c>
      <c r="H170" s="167">
        <v>188</v>
      </c>
      <c r="I170" s="168"/>
      <c r="J170" s="169">
        <f>ROUND(I170*H170,0)</f>
        <v>0</v>
      </c>
      <c r="K170" s="165" t="s">
        <v>128</v>
      </c>
      <c r="L170" s="33"/>
      <c r="M170" s="170" t="s">
        <v>3</v>
      </c>
      <c r="N170" s="171" t="s">
        <v>42</v>
      </c>
      <c r="O170" s="34"/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AR170" s="16" t="s">
        <v>129</v>
      </c>
      <c r="AT170" s="16" t="s">
        <v>124</v>
      </c>
      <c r="AU170" s="16" t="s">
        <v>78</v>
      </c>
      <c r="AY170" s="16" t="s">
        <v>122</v>
      </c>
      <c r="BE170" s="174">
        <f>IF(N170="základní",J170,0)</f>
        <v>0</v>
      </c>
      <c r="BF170" s="174">
        <f>IF(N170="snížená",J170,0)</f>
        <v>0</v>
      </c>
      <c r="BG170" s="174">
        <f>IF(N170="zákl. přenesená",J170,0)</f>
        <v>0</v>
      </c>
      <c r="BH170" s="174">
        <f>IF(N170="sníž. přenesená",J170,0)</f>
        <v>0</v>
      </c>
      <c r="BI170" s="174">
        <f>IF(N170="nulová",J170,0)</f>
        <v>0</v>
      </c>
      <c r="BJ170" s="16" t="s">
        <v>9</v>
      </c>
      <c r="BK170" s="174">
        <f>ROUND(I170*H170,0)</f>
        <v>0</v>
      </c>
      <c r="BL170" s="16" t="s">
        <v>129</v>
      </c>
      <c r="BM170" s="16" t="s">
        <v>268</v>
      </c>
    </row>
    <row r="171" spans="2:65" s="11" customFormat="1" x14ac:dyDescent="0.3">
      <c r="B171" s="175"/>
      <c r="D171" s="185" t="s">
        <v>131</v>
      </c>
      <c r="E171" s="184" t="s">
        <v>3</v>
      </c>
      <c r="F171" s="186" t="s">
        <v>269</v>
      </c>
      <c r="H171" s="187">
        <v>146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84" t="s">
        <v>131</v>
      </c>
      <c r="AU171" s="184" t="s">
        <v>78</v>
      </c>
      <c r="AV171" s="11" t="s">
        <v>78</v>
      </c>
      <c r="AW171" s="11" t="s">
        <v>35</v>
      </c>
      <c r="AX171" s="11" t="s">
        <v>71</v>
      </c>
      <c r="AY171" s="184" t="s">
        <v>122</v>
      </c>
    </row>
    <row r="172" spans="2:65" s="11" customFormat="1" x14ac:dyDescent="0.3">
      <c r="B172" s="175"/>
      <c r="D172" s="185" t="s">
        <v>131</v>
      </c>
      <c r="E172" s="184" t="s">
        <v>3</v>
      </c>
      <c r="F172" s="186" t="s">
        <v>270</v>
      </c>
      <c r="H172" s="187">
        <v>42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84" t="s">
        <v>131</v>
      </c>
      <c r="AU172" s="184" t="s">
        <v>78</v>
      </c>
      <c r="AV172" s="11" t="s">
        <v>78</v>
      </c>
      <c r="AW172" s="11" t="s">
        <v>35</v>
      </c>
      <c r="AX172" s="11" t="s">
        <v>71</v>
      </c>
      <c r="AY172" s="184" t="s">
        <v>122</v>
      </c>
    </row>
    <row r="173" spans="2:65" s="12" customFormat="1" x14ac:dyDescent="0.3">
      <c r="B173" s="188"/>
      <c r="D173" s="176" t="s">
        <v>131</v>
      </c>
      <c r="E173" s="196" t="s">
        <v>3</v>
      </c>
      <c r="F173" s="197" t="s">
        <v>249</v>
      </c>
      <c r="H173" s="198">
        <v>188</v>
      </c>
      <c r="I173" s="192"/>
      <c r="L173" s="188"/>
      <c r="M173" s="193"/>
      <c r="N173" s="194"/>
      <c r="O173" s="194"/>
      <c r="P173" s="194"/>
      <c r="Q173" s="194"/>
      <c r="R173" s="194"/>
      <c r="S173" s="194"/>
      <c r="T173" s="195"/>
      <c r="AT173" s="189" t="s">
        <v>131</v>
      </c>
      <c r="AU173" s="189" t="s">
        <v>78</v>
      </c>
      <c r="AV173" s="12" t="s">
        <v>139</v>
      </c>
      <c r="AW173" s="12" t="s">
        <v>35</v>
      </c>
      <c r="AX173" s="12" t="s">
        <v>9</v>
      </c>
      <c r="AY173" s="189" t="s">
        <v>122</v>
      </c>
    </row>
    <row r="174" spans="2:65" s="1" customFormat="1" ht="22.5" customHeight="1" x14ac:dyDescent="0.3">
      <c r="B174" s="162"/>
      <c r="C174" s="199" t="s">
        <v>271</v>
      </c>
      <c r="D174" s="199" t="s">
        <v>219</v>
      </c>
      <c r="E174" s="200" t="s">
        <v>251</v>
      </c>
      <c r="F174" s="201" t="s">
        <v>252</v>
      </c>
      <c r="G174" s="202" t="s">
        <v>222</v>
      </c>
      <c r="H174" s="203">
        <v>42.3</v>
      </c>
      <c r="I174" s="204"/>
      <c r="J174" s="205">
        <f>ROUND(I174*H174,0)</f>
        <v>0</v>
      </c>
      <c r="K174" s="201" t="s">
        <v>128</v>
      </c>
      <c r="L174" s="206"/>
      <c r="M174" s="207" t="s">
        <v>3</v>
      </c>
      <c r="N174" s="208" t="s">
        <v>42</v>
      </c>
      <c r="O174" s="34"/>
      <c r="P174" s="172">
        <f>O174*H174</f>
        <v>0</v>
      </c>
      <c r="Q174" s="172">
        <v>1</v>
      </c>
      <c r="R174" s="172">
        <f>Q174*H174</f>
        <v>42.3</v>
      </c>
      <c r="S174" s="172">
        <v>0</v>
      </c>
      <c r="T174" s="173">
        <f>S174*H174</f>
        <v>0</v>
      </c>
      <c r="AR174" s="16" t="s">
        <v>162</v>
      </c>
      <c r="AT174" s="16" t="s">
        <v>219</v>
      </c>
      <c r="AU174" s="16" t="s">
        <v>78</v>
      </c>
      <c r="AY174" s="16" t="s">
        <v>122</v>
      </c>
      <c r="BE174" s="174">
        <f>IF(N174="základní",J174,0)</f>
        <v>0</v>
      </c>
      <c r="BF174" s="174">
        <f>IF(N174="snížená",J174,0)</f>
        <v>0</v>
      </c>
      <c r="BG174" s="174">
        <f>IF(N174="zákl. přenesená",J174,0)</f>
        <v>0</v>
      </c>
      <c r="BH174" s="174">
        <f>IF(N174="sníž. přenesená",J174,0)</f>
        <v>0</v>
      </c>
      <c r="BI174" s="174">
        <f>IF(N174="nulová",J174,0)</f>
        <v>0</v>
      </c>
      <c r="BJ174" s="16" t="s">
        <v>9</v>
      </c>
      <c r="BK174" s="174">
        <f>ROUND(I174*H174,0)</f>
        <v>0</v>
      </c>
      <c r="BL174" s="16" t="s">
        <v>129</v>
      </c>
      <c r="BM174" s="16" t="s">
        <v>272</v>
      </c>
    </row>
    <row r="175" spans="2:65" s="11" customFormat="1" x14ac:dyDescent="0.3">
      <c r="B175" s="175"/>
      <c r="D175" s="185" t="s">
        <v>131</v>
      </c>
      <c r="E175" s="184" t="s">
        <v>3</v>
      </c>
      <c r="F175" s="186" t="s">
        <v>273</v>
      </c>
      <c r="H175" s="187">
        <v>32.85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84" t="s">
        <v>131</v>
      </c>
      <c r="AU175" s="184" t="s">
        <v>78</v>
      </c>
      <c r="AV175" s="11" t="s">
        <v>78</v>
      </c>
      <c r="AW175" s="11" t="s">
        <v>35</v>
      </c>
      <c r="AX175" s="11" t="s">
        <v>71</v>
      </c>
      <c r="AY175" s="184" t="s">
        <v>122</v>
      </c>
    </row>
    <row r="176" spans="2:65" s="11" customFormat="1" x14ac:dyDescent="0.3">
      <c r="B176" s="175"/>
      <c r="D176" s="185" t="s">
        <v>131</v>
      </c>
      <c r="E176" s="184" t="s">
        <v>3</v>
      </c>
      <c r="F176" s="186" t="s">
        <v>274</v>
      </c>
      <c r="H176" s="187">
        <v>9.4499999999999993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84" t="s">
        <v>131</v>
      </c>
      <c r="AU176" s="184" t="s">
        <v>78</v>
      </c>
      <c r="AV176" s="11" t="s">
        <v>78</v>
      </c>
      <c r="AW176" s="11" t="s">
        <v>35</v>
      </c>
      <c r="AX176" s="11" t="s">
        <v>71</v>
      </c>
      <c r="AY176" s="184" t="s">
        <v>122</v>
      </c>
    </row>
    <row r="177" spans="2:65" s="12" customFormat="1" x14ac:dyDescent="0.3">
      <c r="B177" s="188"/>
      <c r="D177" s="176" t="s">
        <v>131</v>
      </c>
      <c r="E177" s="196" t="s">
        <v>3</v>
      </c>
      <c r="F177" s="197" t="s">
        <v>249</v>
      </c>
      <c r="H177" s="198">
        <v>42.3</v>
      </c>
      <c r="I177" s="192"/>
      <c r="L177" s="188"/>
      <c r="M177" s="193"/>
      <c r="N177" s="194"/>
      <c r="O177" s="194"/>
      <c r="P177" s="194"/>
      <c r="Q177" s="194"/>
      <c r="R177" s="194"/>
      <c r="S177" s="194"/>
      <c r="T177" s="195"/>
      <c r="AT177" s="189" t="s">
        <v>131</v>
      </c>
      <c r="AU177" s="189" t="s">
        <v>78</v>
      </c>
      <c r="AV177" s="12" t="s">
        <v>139</v>
      </c>
      <c r="AW177" s="12" t="s">
        <v>35</v>
      </c>
      <c r="AX177" s="12" t="s">
        <v>9</v>
      </c>
      <c r="AY177" s="189" t="s">
        <v>122</v>
      </c>
    </row>
    <row r="178" spans="2:65" s="1" customFormat="1" ht="22.5" customHeight="1" x14ac:dyDescent="0.3">
      <c r="B178" s="162"/>
      <c r="C178" s="163" t="s">
        <v>275</v>
      </c>
      <c r="D178" s="163" t="s">
        <v>124</v>
      </c>
      <c r="E178" s="164" t="s">
        <v>276</v>
      </c>
      <c r="F178" s="165" t="s">
        <v>277</v>
      </c>
      <c r="G178" s="166" t="s">
        <v>127</v>
      </c>
      <c r="H178" s="167">
        <v>188</v>
      </c>
      <c r="I178" s="168"/>
      <c r="J178" s="169">
        <f>ROUND(I178*H178,0)</f>
        <v>0</v>
      </c>
      <c r="K178" s="165" t="s">
        <v>128</v>
      </c>
      <c r="L178" s="33"/>
      <c r="M178" s="170" t="s">
        <v>3</v>
      </c>
      <c r="N178" s="171" t="s">
        <v>42</v>
      </c>
      <c r="O178" s="34"/>
      <c r="P178" s="172">
        <f>O178*H178</f>
        <v>0</v>
      </c>
      <c r="Q178" s="172">
        <v>0</v>
      </c>
      <c r="R178" s="172">
        <f>Q178*H178</f>
        <v>0</v>
      </c>
      <c r="S178" s="172">
        <v>0</v>
      </c>
      <c r="T178" s="173">
        <f>S178*H178</f>
        <v>0</v>
      </c>
      <c r="AR178" s="16" t="s">
        <v>129</v>
      </c>
      <c r="AT178" s="16" t="s">
        <v>124</v>
      </c>
      <c r="AU178" s="16" t="s">
        <v>78</v>
      </c>
      <c r="AY178" s="16" t="s">
        <v>122</v>
      </c>
      <c r="BE178" s="174">
        <f>IF(N178="základní",J178,0)</f>
        <v>0</v>
      </c>
      <c r="BF178" s="174">
        <f>IF(N178="snížená",J178,0)</f>
        <v>0</v>
      </c>
      <c r="BG178" s="174">
        <f>IF(N178="zákl. přenesená",J178,0)</f>
        <v>0</v>
      </c>
      <c r="BH178" s="174">
        <f>IF(N178="sníž. přenesená",J178,0)</f>
        <v>0</v>
      </c>
      <c r="BI178" s="174">
        <f>IF(N178="nulová",J178,0)</f>
        <v>0</v>
      </c>
      <c r="BJ178" s="16" t="s">
        <v>9</v>
      </c>
      <c r="BK178" s="174">
        <f>ROUND(I178*H178,0)</f>
        <v>0</v>
      </c>
      <c r="BL178" s="16" t="s">
        <v>129</v>
      </c>
      <c r="BM178" s="16" t="s">
        <v>278</v>
      </c>
    </row>
    <row r="179" spans="2:65" s="11" customFormat="1" x14ac:dyDescent="0.3">
      <c r="B179" s="175"/>
      <c r="D179" s="185" t="s">
        <v>131</v>
      </c>
      <c r="E179" s="184" t="s">
        <v>3</v>
      </c>
      <c r="F179" s="186" t="s">
        <v>269</v>
      </c>
      <c r="H179" s="187">
        <v>146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84" t="s">
        <v>131</v>
      </c>
      <c r="AU179" s="184" t="s">
        <v>78</v>
      </c>
      <c r="AV179" s="11" t="s">
        <v>78</v>
      </c>
      <c r="AW179" s="11" t="s">
        <v>35</v>
      </c>
      <c r="AX179" s="11" t="s">
        <v>71</v>
      </c>
      <c r="AY179" s="184" t="s">
        <v>122</v>
      </c>
    </row>
    <row r="180" spans="2:65" s="11" customFormat="1" x14ac:dyDescent="0.3">
      <c r="B180" s="175"/>
      <c r="D180" s="185" t="s">
        <v>131</v>
      </c>
      <c r="E180" s="184" t="s">
        <v>3</v>
      </c>
      <c r="F180" s="186" t="s">
        <v>270</v>
      </c>
      <c r="H180" s="187">
        <v>42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84" t="s">
        <v>131</v>
      </c>
      <c r="AU180" s="184" t="s">
        <v>78</v>
      </c>
      <c r="AV180" s="11" t="s">
        <v>78</v>
      </c>
      <c r="AW180" s="11" t="s">
        <v>35</v>
      </c>
      <c r="AX180" s="11" t="s">
        <v>71</v>
      </c>
      <c r="AY180" s="184" t="s">
        <v>122</v>
      </c>
    </row>
    <row r="181" spans="2:65" s="12" customFormat="1" x14ac:dyDescent="0.3">
      <c r="B181" s="188"/>
      <c r="D181" s="176" t="s">
        <v>131</v>
      </c>
      <c r="E181" s="196" t="s">
        <v>3</v>
      </c>
      <c r="F181" s="197" t="s">
        <v>249</v>
      </c>
      <c r="H181" s="198">
        <v>188</v>
      </c>
      <c r="I181" s="192"/>
      <c r="L181" s="188"/>
      <c r="M181" s="193"/>
      <c r="N181" s="194"/>
      <c r="O181" s="194"/>
      <c r="P181" s="194"/>
      <c r="Q181" s="194"/>
      <c r="R181" s="194"/>
      <c r="S181" s="194"/>
      <c r="T181" s="195"/>
      <c r="AT181" s="189" t="s">
        <v>131</v>
      </c>
      <c r="AU181" s="189" t="s">
        <v>78</v>
      </c>
      <c r="AV181" s="12" t="s">
        <v>139</v>
      </c>
      <c r="AW181" s="12" t="s">
        <v>35</v>
      </c>
      <c r="AX181" s="12" t="s">
        <v>9</v>
      </c>
      <c r="AY181" s="189" t="s">
        <v>122</v>
      </c>
    </row>
    <row r="182" spans="2:65" s="1" customFormat="1" ht="22.5" customHeight="1" x14ac:dyDescent="0.3">
      <c r="B182" s="162"/>
      <c r="C182" s="199" t="s">
        <v>279</v>
      </c>
      <c r="D182" s="199" t="s">
        <v>219</v>
      </c>
      <c r="E182" s="200" t="s">
        <v>260</v>
      </c>
      <c r="F182" s="201" t="s">
        <v>261</v>
      </c>
      <c r="G182" s="202" t="s">
        <v>262</v>
      </c>
      <c r="H182" s="203">
        <v>9.4</v>
      </c>
      <c r="I182" s="204"/>
      <c r="J182" s="205">
        <f>ROUND(I182*H182,0)</f>
        <v>0</v>
      </c>
      <c r="K182" s="201" t="s">
        <v>128</v>
      </c>
      <c r="L182" s="206"/>
      <c r="M182" s="207" t="s">
        <v>3</v>
      </c>
      <c r="N182" s="208" t="s">
        <v>42</v>
      </c>
      <c r="O182" s="34"/>
      <c r="P182" s="172">
        <f>O182*H182</f>
        <v>0</v>
      </c>
      <c r="Q182" s="172">
        <v>1E-3</v>
      </c>
      <c r="R182" s="172">
        <f>Q182*H182</f>
        <v>9.4000000000000004E-3</v>
      </c>
      <c r="S182" s="172">
        <v>0</v>
      </c>
      <c r="T182" s="173">
        <f>S182*H182</f>
        <v>0</v>
      </c>
      <c r="AR182" s="16" t="s">
        <v>162</v>
      </c>
      <c r="AT182" s="16" t="s">
        <v>219</v>
      </c>
      <c r="AU182" s="16" t="s">
        <v>78</v>
      </c>
      <c r="AY182" s="16" t="s">
        <v>122</v>
      </c>
      <c r="BE182" s="174">
        <f>IF(N182="základní",J182,0)</f>
        <v>0</v>
      </c>
      <c r="BF182" s="174">
        <f>IF(N182="snížená",J182,0)</f>
        <v>0</v>
      </c>
      <c r="BG182" s="174">
        <f>IF(N182="zákl. přenesená",J182,0)</f>
        <v>0</v>
      </c>
      <c r="BH182" s="174">
        <f>IF(N182="sníž. přenesená",J182,0)</f>
        <v>0</v>
      </c>
      <c r="BI182" s="174">
        <f>IF(N182="nulová",J182,0)</f>
        <v>0</v>
      </c>
      <c r="BJ182" s="16" t="s">
        <v>9</v>
      </c>
      <c r="BK182" s="174">
        <f>ROUND(I182*H182,0)</f>
        <v>0</v>
      </c>
      <c r="BL182" s="16" t="s">
        <v>129</v>
      </c>
      <c r="BM182" s="16" t="s">
        <v>280</v>
      </c>
    </row>
    <row r="183" spans="2:65" s="11" customFormat="1" x14ac:dyDescent="0.3">
      <c r="B183" s="175"/>
      <c r="D183" s="185" t="s">
        <v>131</v>
      </c>
      <c r="E183" s="184" t="s">
        <v>3</v>
      </c>
      <c r="F183" s="186" t="s">
        <v>281</v>
      </c>
      <c r="H183" s="187">
        <v>7.3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84" t="s">
        <v>131</v>
      </c>
      <c r="AU183" s="184" t="s">
        <v>78</v>
      </c>
      <c r="AV183" s="11" t="s">
        <v>78</v>
      </c>
      <c r="AW183" s="11" t="s">
        <v>35</v>
      </c>
      <c r="AX183" s="11" t="s">
        <v>71</v>
      </c>
      <c r="AY183" s="184" t="s">
        <v>122</v>
      </c>
    </row>
    <row r="184" spans="2:65" s="11" customFormat="1" x14ac:dyDescent="0.3">
      <c r="B184" s="175"/>
      <c r="D184" s="185" t="s">
        <v>131</v>
      </c>
      <c r="E184" s="184" t="s">
        <v>3</v>
      </c>
      <c r="F184" s="186" t="s">
        <v>282</v>
      </c>
      <c r="H184" s="187">
        <v>2.1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84" t="s">
        <v>131</v>
      </c>
      <c r="AU184" s="184" t="s">
        <v>78</v>
      </c>
      <c r="AV184" s="11" t="s">
        <v>78</v>
      </c>
      <c r="AW184" s="11" t="s">
        <v>35</v>
      </c>
      <c r="AX184" s="11" t="s">
        <v>71</v>
      </c>
      <c r="AY184" s="184" t="s">
        <v>122</v>
      </c>
    </row>
    <row r="185" spans="2:65" s="12" customFormat="1" x14ac:dyDescent="0.3">
      <c r="B185" s="188"/>
      <c r="D185" s="176" t="s">
        <v>131</v>
      </c>
      <c r="E185" s="196" t="s">
        <v>3</v>
      </c>
      <c r="F185" s="197" t="s">
        <v>249</v>
      </c>
      <c r="H185" s="198">
        <v>9.4</v>
      </c>
      <c r="I185" s="192"/>
      <c r="L185" s="188"/>
      <c r="M185" s="193"/>
      <c r="N185" s="194"/>
      <c r="O185" s="194"/>
      <c r="P185" s="194"/>
      <c r="Q185" s="194"/>
      <c r="R185" s="194"/>
      <c r="S185" s="194"/>
      <c r="T185" s="195"/>
      <c r="AT185" s="189" t="s">
        <v>131</v>
      </c>
      <c r="AU185" s="189" t="s">
        <v>78</v>
      </c>
      <c r="AV185" s="12" t="s">
        <v>139</v>
      </c>
      <c r="AW185" s="12" t="s">
        <v>35</v>
      </c>
      <c r="AX185" s="12" t="s">
        <v>9</v>
      </c>
      <c r="AY185" s="189" t="s">
        <v>122</v>
      </c>
    </row>
    <row r="186" spans="2:65" s="1" customFormat="1" ht="22.5" customHeight="1" x14ac:dyDescent="0.3">
      <c r="B186" s="162"/>
      <c r="C186" s="163" t="s">
        <v>283</v>
      </c>
      <c r="D186" s="163" t="s">
        <v>124</v>
      </c>
      <c r="E186" s="164" t="s">
        <v>284</v>
      </c>
      <c r="F186" s="165" t="s">
        <v>285</v>
      </c>
      <c r="G186" s="166" t="s">
        <v>127</v>
      </c>
      <c r="H186" s="167">
        <v>145</v>
      </c>
      <c r="I186" s="168"/>
      <c r="J186" s="169">
        <f>ROUND(I186*H186,0)</f>
        <v>0</v>
      </c>
      <c r="K186" s="165" t="s">
        <v>128</v>
      </c>
      <c r="L186" s="33"/>
      <c r="M186" s="170" t="s">
        <v>3</v>
      </c>
      <c r="N186" s="171" t="s">
        <v>42</v>
      </c>
      <c r="O186" s="34"/>
      <c r="P186" s="172">
        <f>O186*H186</f>
        <v>0</v>
      </c>
      <c r="Q186" s="172">
        <v>0</v>
      </c>
      <c r="R186" s="172">
        <f>Q186*H186</f>
        <v>0</v>
      </c>
      <c r="S186" s="172">
        <v>0</v>
      </c>
      <c r="T186" s="173">
        <f>S186*H186</f>
        <v>0</v>
      </c>
      <c r="AR186" s="16" t="s">
        <v>129</v>
      </c>
      <c r="AT186" s="16" t="s">
        <v>124</v>
      </c>
      <c r="AU186" s="16" t="s">
        <v>78</v>
      </c>
      <c r="AY186" s="16" t="s">
        <v>122</v>
      </c>
      <c r="BE186" s="174">
        <f>IF(N186="základní",J186,0)</f>
        <v>0</v>
      </c>
      <c r="BF186" s="174">
        <f>IF(N186="snížená",J186,0)</f>
        <v>0</v>
      </c>
      <c r="BG186" s="174">
        <f>IF(N186="zákl. přenesená",J186,0)</f>
        <v>0</v>
      </c>
      <c r="BH186" s="174">
        <f>IF(N186="sníž. přenesená",J186,0)</f>
        <v>0</v>
      </c>
      <c r="BI186" s="174">
        <f>IF(N186="nulová",J186,0)</f>
        <v>0</v>
      </c>
      <c r="BJ186" s="16" t="s">
        <v>9</v>
      </c>
      <c r="BK186" s="174">
        <f>ROUND(I186*H186,0)</f>
        <v>0</v>
      </c>
      <c r="BL186" s="16" t="s">
        <v>129</v>
      </c>
      <c r="BM186" s="16" t="s">
        <v>286</v>
      </c>
    </row>
    <row r="187" spans="2:65" s="11" customFormat="1" x14ac:dyDescent="0.3">
      <c r="B187" s="175"/>
      <c r="D187" s="185" t="s">
        <v>131</v>
      </c>
      <c r="E187" s="184" t="s">
        <v>3</v>
      </c>
      <c r="F187" s="186" t="s">
        <v>287</v>
      </c>
      <c r="H187" s="187">
        <v>145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84" t="s">
        <v>131</v>
      </c>
      <c r="AU187" s="184" t="s">
        <v>78</v>
      </c>
      <c r="AV187" s="11" t="s">
        <v>78</v>
      </c>
      <c r="AW187" s="11" t="s">
        <v>35</v>
      </c>
      <c r="AX187" s="11" t="s">
        <v>71</v>
      </c>
      <c r="AY187" s="184" t="s">
        <v>122</v>
      </c>
    </row>
    <row r="188" spans="2:65" s="12" customFormat="1" x14ac:dyDescent="0.3">
      <c r="B188" s="188"/>
      <c r="D188" s="176" t="s">
        <v>131</v>
      </c>
      <c r="E188" s="196" t="s">
        <v>3</v>
      </c>
      <c r="F188" s="197" t="s">
        <v>288</v>
      </c>
      <c r="H188" s="198">
        <v>145</v>
      </c>
      <c r="I188" s="192"/>
      <c r="L188" s="188"/>
      <c r="M188" s="193"/>
      <c r="N188" s="194"/>
      <c r="O188" s="194"/>
      <c r="P188" s="194"/>
      <c r="Q188" s="194"/>
      <c r="R188" s="194"/>
      <c r="S188" s="194"/>
      <c r="T188" s="195"/>
      <c r="AT188" s="189" t="s">
        <v>131</v>
      </c>
      <c r="AU188" s="189" t="s">
        <v>78</v>
      </c>
      <c r="AV188" s="12" t="s">
        <v>139</v>
      </c>
      <c r="AW188" s="12" t="s">
        <v>35</v>
      </c>
      <c r="AX188" s="12" t="s">
        <v>9</v>
      </c>
      <c r="AY188" s="189" t="s">
        <v>122</v>
      </c>
    </row>
    <row r="189" spans="2:65" s="1" customFormat="1" ht="22.5" customHeight="1" x14ac:dyDescent="0.3">
      <c r="B189" s="162"/>
      <c r="C189" s="163" t="s">
        <v>289</v>
      </c>
      <c r="D189" s="163" t="s">
        <v>124</v>
      </c>
      <c r="E189" s="164" t="s">
        <v>290</v>
      </c>
      <c r="F189" s="165" t="s">
        <v>291</v>
      </c>
      <c r="G189" s="166" t="s">
        <v>127</v>
      </c>
      <c r="H189" s="167">
        <v>1222.4000000000001</v>
      </c>
      <c r="I189" s="168"/>
      <c r="J189" s="169">
        <f>ROUND(I189*H189,0)</f>
        <v>0</v>
      </c>
      <c r="K189" s="165" t="s">
        <v>128</v>
      </c>
      <c r="L189" s="33"/>
      <c r="M189" s="170" t="s">
        <v>3</v>
      </c>
      <c r="N189" s="171" t="s">
        <v>42</v>
      </c>
      <c r="O189" s="34"/>
      <c r="P189" s="172">
        <f>O189*H189</f>
        <v>0</v>
      </c>
      <c r="Q189" s="172">
        <v>0</v>
      </c>
      <c r="R189" s="172">
        <f>Q189*H189</f>
        <v>0</v>
      </c>
      <c r="S189" s="172">
        <v>0</v>
      </c>
      <c r="T189" s="173">
        <f>S189*H189</f>
        <v>0</v>
      </c>
      <c r="AR189" s="16" t="s">
        <v>129</v>
      </c>
      <c r="AT189" s="16" t="s">
        <v>124</v>
      </c>
      <c r="AU189" s="16" t="s">
        <v>78</v>
      </c>
      <c r="AY189" s="16" t="s">
        <v>122</v>
      </c>
      <c r="BE189" s="174">
        <f>IF(N189="základní",J189,0)</f>
        <v>0</v>
      </c>
      <c r="BF189" s="174">
        <f>IF(N189="snížená",J189,0)</f>
        <v>0</v>
      </c>
      <c r="BG189" s="174">
        <f>IF(N189="zákl. přenesená",J189,0)</f>
        <v>0</v>
      </c>
      <c r="BH189" s="174">
        <f>IF(N189="sníž. přenesená",J189,0)</f>
        <v>0</v>
      </c>
      <c r="BI189" s="174">
        <f>IF(N189="nulová",J189,0)</f>
        <v>0</v>
      </c>
      <c r="BJ189" s="16" t="s">
        <v>9</v>
      </c>
      <c r="BK189" s="174">
        <f>ROUND(I189*H189,0)</f>
        <v>0</v>
      </c>
      <c r="BL189" s="16" t="s">
        <v>129</v>
      </c>
      <c r="BM189" s="16" t="s">
        <v>292</v>
      </c>
    </row>
    <row r="190" spans="2:65" s="11" customFormat="1" x14ac:dyDescent="0.3">
      <c r="B190" s="175"/>
      <c r="D190" s="185" t="s">
        <v>131</v>
      </c>
      <c r="E190" s="184" t="s">
        <v>3</v>
      </c>
      <c r="F190" s="186" t="s">
        <v>293</v>
      </c>
      <c r="H190" s="187">
        <v>694.4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84" t="s">
        <v>131</v>
      </c>
      <c r="AU190" s="184" t="s">
        <v>78</v>
      </c>
      <c r="AV190" s="11" t="s">
        <v>78</v>
      </c>
      <c r="AW190" s="11" t="s">
        <v>35</v>
      </c>
      <c r="AX190" s="11" t="s">
        <v>71</v>
      </c>
      <c r="AY190" s="184" t="s">
        <v>122</v>
      </c>
    </row>
    <row r="191" spans="2:65" s="11" customFormat="1" x14ac:dyDescent="0.3">
      <c r="B191" s="175"/>
      <c r="D191" s="185" t="s">
        <v>131</v>
      </c>
      <c r="E191" s="184" t="s">
        <v>3</v>
      </c>
      <c r="F191" s="186" t="s">
        <v>294</v>
      </c>
      <c r="H191" s="187">
        <v>156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84" t="s">
        <v>131</v>
      </c>
      <c r="AU191" s="184" t="s">
        <v>78</v>
      </c>
      <c r="AV191" s="11" t="s">
        <v>78</v>
      </c>
      <c r="AW191" s="11" t="s">
        <v>35</v>
      </c>
      <c r="AX191" s="11" t="s">
        <v>71</v>
      </c>
      <c r="AY191" s="184" t="s">
        <v>122</v>
      </c>
    </row>
    <row r="192" spans="2:65" s="11" customFormat="1" x14ac:dyDescent="0.3">
      <c r="B192" s="175"/>
      <c r="D192" s="185" t="s">
        <v>131</v>
      </c>
      <c r="E192" s="184" t="s">
        <v>3</v>
      </c>
      <c r="F192" s="186" t="s">
        <v>295</v>
      </c>
      <c r="H192" s="187">
        <v>77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84" t="s">
        <v>131</v>
      </c>
      <c r="AU192" s="184" t="s">
        <v>78</v>
      </c>
      <c r="AV192" s="11" t="s">
        <v>78</v>
      </c>
      <c r="AW192" s="11" t="s">
        <v>35</v>
      </c>
      <c r="AX192" s="11" t="s">
        <v>71</v>
      </c>
      <c r="AY192" s="184" t="s">
        <v>122</v>
      </c>
    </row>
    <row r="193" spans="2:65" s="11" customFormat="1" x14ac:dyDescent="0.3">
      <c r="B193" s="175"/>
      <c r="D193" s="185" t="s">
        <v>131</v>
      </c>
      <c r="E193" s="184" t="s">
        <v>3</v>
      </c>
      <c r="F193" s="186" t="s">
        <v>296</v>
      </c>
      <c r="H193" s="187">
        <v>285</v>
      </c>
      <c r="I193" s="180"/>
      <c r="L193" s="175"/>
      <c r="M193" s="181"/>
      <c r="N193" s="182"/>
      <c r="O193" s="182"/>
      <c r="P193" s="182"/>
      <c r="Q193" s="182"/>
      <c r="R193" s="182"/>
      <c r="S193" s="182"/>
      <c r="T193" s="183"/>
      <c r="AT193" s="184" t="s">
        <v>131</v>
      </c>
      <c r="AU193" s="184" t="s">
        <v>78</v>
      </c>
      <c r="AV193" s="11" t="s">
        <v>78</v>
      </c>
      <c r="AW193" s="11" t="s">
        <v>35</v>
      </c>
      <c r="AX193" s="11" t="s">
        <v>71</v>
      </c>
      <c r="AY193" s="184" t="s">
        <v>122</v>
      </c>
    </row>
    <row r="194" spans="2:65" s="11" customFormat="1" x14ac:dyDescent="0.3">
      <c r="B194" s="175"/>
      <c r="D194" s="185" t="s">
        <v>131</v>
      </c>
      <c r="E194" s="184" t="s">
        <v>3</v>
      </c>
      <c r="F194" s="186" t="s">
        <v>297</v>
      </c>
      <c r="H194" s="187">
        <v>10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84" t="s">
        <v>131</v>
      </c>
      <c r="AU194" s="184" t="s">
        <v>78</v>
      </c>
      <c r="AV194" s="11" t="s">
        <v>78</v>
      </c>
      <c r="AW194" s="11" t="s">
        <v>35</v>
      </c>
      <c r="AX194" s="11" t="s">
        <v>71</v>
      </c>
      <c r="AY194" s="184" t="s">
        <v>122</v>
      </c>
    </row>
    <row r="195" spans="2:65" s="12" customFormat="1" x14ac:dyDescent="0.3">
      <c r="B195" s="188"/>
      <c r="D195" s="176" t="s">
        <v>131</v>
      </c>
      <c r="E195" s="196" t="s">
        <v>3</v>
      </c>
      <c r="F195" s="197" t="s">
        <v>298</v>
      </c>
      <c r="H195" s="198">
        <v>1222.4000000000001</v>
      </c>
      <c r="I195" s="192"/>
      <c r="L195" s="188"/>
      <c r="M195" s="193"/>
      <c r="N195" s="194"/>
      <c r="O195" s="194"/>
      <c r="P195" s="194"/>
      <c r="Q195" s="194"/>
      <c r="R195" s="194"/>
      <c r="S195" s="194"/>
      <c r="T195" s="195"/>
      <c r="AT195" s="189" t="s">
        <v>131</v>
      </c>
      <c r="AU195" s="189" t="s">
        <v>78</v>
      </c>
      <c r="AV195" s="12" t="s">
        <v>139</v>
      </c>
      <c r="AW195" s="12" t="s">
        <v>35</v>
      </c>
      <c r="AX195" s="12" t="s">
        <v>9</v>
      </c>
      <c r="AY195" s="189" t="s">
        <v>122</v>
      </c>
    </row>
    <row r="196" spans="2:65" s="1" customFormat="1" ht="22.5" customHeight="1" x14ac:dyDescent="0.3">
      <c r="B196" s="162"/>
      <c r="C196" s="163" t="s">
        <v>299</v>
      </c>
      <c r="D196" s="163" t="s">
        <v>124</v>
      </c>
      <c r="E196" s="164" t="s">
        <v>300</v>
      </c>
      <c r="F196" s="165" t="s">
        <v>301</v>
      </c>
      <c r="G196" s="166" t="s">
        <v>127</v>
      </c>
      <c r="H196" s="167">
        <v>42</v>
      </c>
      <c r="I196" s="168"/>
      <c r="J196" s="169">
        <f>ROUND(I196*H196,0)</f>
        <v>0</v>
      </c>
      <c r="K196" s="165" t="s">
        <v>128</v>
      </c>
      <c r="L196" s="33"/>
      <c r="M196" s="170" t="s">
        <v>3</v>
      </c>
      <c r="N196" s="171" t="s">
        <v>42</v>
      </c>
      <c r="O196" s="34"/>
      <c r="P196" s="172">
        <f>O196*H196</f>
        <v>0</v>
      </c>
      <c r="Q196" s="172">
        <v>0</v>
      </c>
      <c r="R196" s="172">
        <f>Q196*H196</f>
        <v>0</v>
      </c>
      <c r="S196" s="172">
        <v>0</v>
      </c>
      <c r="T196" s="173">
        <f>S196*H196</f>
        <v>0</v>
      </c>
      <c r="AR196" s="16" t="s">
        <v>129</v>
      </c>
      <c r="AT196" s="16" t="s">
        <v>124</v>
      </c>
      <c r="AU196" s="16" t="s">
        <v>78</v>
      </c>
      <c r="AY196" s="16" t="s">
        <v>122</v>
      </c>
      <c r="BE196" s="174">
        <f>IF(N196="základní",J196,0)</f>
        <v>0</v>
      </c>
      <c r="BF196" s="174">
        <f>IF(N196="snížená",J196,0)</f>
        <v>0</v>
      </c>
      <c r="BG196" s="174">
        <f>IF(N196="zákl. přenesená",J196,0)</f>
        <v>0</v>
      </c>
      <c r="BH196" s="174">
        <f>IF(N196="sníž. přenesená",J196,0)</f>
        <v>0</v>
      </c>
      <c r="BI196" s="174">
        <f>IF(N196="nulová",J196,0)</f>
        <v>0</v>
      </c>
      <c r="BJ196" s="16" t="s">
        <v>9</v>
      </c>
      <c r="BK196" s="174">
        <f>ROUND(I196*H196,0)</f>
        <v>0</v>
      </c>
      <c r="BL196" s="16" t="s">
        <v>129</v>
      </c>
      <c r="BM196" s="16" t="s">
        <v>302</v>
      </c>
    </row>
    <row r="197" spans="2:65" s="11" customFormat="1" x14ac:dyDescent="0.3">
      <c r="B197" s="175"/>
      <c r="D197" s="185" t="s">
        <v>131</v>
      </c>
      <c r="E197" s="184" t="s">
        <v>3</v>
      </c>
      <c r="F197" s="186" t="s">
        <v>303</v>
      </c>
      <c r="H197" s="187">
        <v>42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84" t="s">
        <v>131</v>
      </c>
      <c r="AU197" s="184" t="s">
        <v>78</v>
      </c>
      <c r="AV197" s="11" t="s">
        <v>78</v>
      </c>
      <c r="AW197" s="11" t="s">
        <v>35</v>
      </c>
      <c r="AX197" s="11" t="s">
        <v>71</v>
      </c>
      <c r="AY197" s="184" t="s">
        <v>122</v>
      </c>
    </row>
    <row r="198" spans="2:65" s="12" customFormat="1" x14ac:dyDescent="0.3">
      <c r="B198" s="188"/>
      <c r="D198" s="176" t="s">
        <v>131</v>
      </c>
      <c r="E198" s="196" t="s">
        <v>3</v>
      </c>
      <c r="F198" s="197" t="s">
        <v>288</v>
      </c>
      <c r="H198" s="198">
        <v>42</v>
      </c>
      <c r="I198" s="192"/>
      <c r="L198" s="188"/>
      <c r="M198" s="193"/>
      <c r="N198" s="194"/>
      <c r="O198" s="194"/>
      <c r="P198" s="194"/>
      <c r="Q198" s="194"/>
      <c r="R198" s="194"/>
      <c r="S198" s="194"/>
      <c r="T198" s="195"/>
      <c r="AT198" s="189" t="s">
        <v>131</v>
      </c>
      <c r="AU198" s="189" t="s">
        <v>78</v>
      </c>
      <c r="AV198" s="12" t="s">
        <v>139</v>
      </c>
      <c r="AW198" s="12" t="s">
        <v>35</v>
      </c>
      <c r="AX198" s="12" t="s">
        <v>9</v>
      </c>
      <c r="AY198" s="189" t="s">
        <v>122</v>
      </c>
    </row>
    <row r="199" spans="2:65" s="1" customFormat="1" ht="22.5" customHeight="1" x14ac:dyDescent="0.3">
      <c r="B199" s="162"/>
      <c r="C199" s="163" t="s">
        <v>304</v>
      </c>
      <c r="D199" s="163" t="s">
        <v>124</v>
      </c>
      <c r="E199" s="164" t="s">
        <v>305</v>
      </c>
      <c r="F199" s="165" t="s">
        <v>306</v>
      </c>
      <c r="G199" s="166" t="s">
        <v>127</v>
      </c>
      <c r="H199" s="167">
        <v>146</v>
      </c>
      <c r="I199" s="168"/>
      <c r="J199" s="169">
        <f>ROUND(I199*H199,0)</f>
        <v>0</v>
      </c>
      <c r="K199" s="165" t="s">
        <v>128</v>
      </c>
      <c r="L199" s="33"/>
      <c r="M199" s="170" t="s">
        <v>3</v>
      </c>
      <c r="N199" s="171" t="s">
        <v>42</v>
      </c>
      <c r="O199" s="34"/>
      <c r="P199" s="172">
        <f>O199*H199</f>
        <v>0</v>
      </c>
      <c r="Q199" s="172">
        <v>0</v>
      </c>
      <c r="R199" s="172">
        <f>Q199*H199</f>
        <v>0</v>
      </c>
      <c r="S199" s="172">
        <v>0</v>
      </c>
      <c r="T199" s="173">
        <f>S199*H199</f>
        <v>0</v>
      </c>
      <c r="AR199" s="16" t="s">
        <v>129</v>
      </c>
      <c r="AT199" s="16" t="s">
        <v>124</v>
      </c>
      <c r="AU199" s="16" t="s">
        <v>78</v>
      </c>
      <c r="AY199" s="16" t="s">
        <v>122</v>
      </c>
      <c r="BE199" s="174">
        <f>IF(N199="základní",J199,0)</f>
        <v>0</v>
      </c>
      <c r="BF199" s="174">
        <f>IF(N199="snížená",J199,0)</f>
        <v>0</v>
      </c>
      <c r="BG199" s="174">
        <f>IF(N199="zákl. přenesená",J199,0)</f>
        <v>0</v>
      </c>
      <c r="BH199" s="174">
        <f>IF(N199="sníž. přenesená",J199,0)</f>
        <v>0</v>
      </c>
      <c r="BI199" s="174">
        <f>IF(N199="nulová",J199,0)</f>
        <v>0</v>
      </c>
      <c r="BJ199" s="16" t="s">
        <v>9</v>
      </c>
      <c r="BK199" s="174">
        <f>ROUND(I199*H199,0)</f>
        <v>0</v>
      </c>
      <c r="BL199" s="16" t="s">
        <v>129</v>
      </c>
      <c r="BM199" s="16" t="s">
        <v>307</v>
      </c>
    </row>
    <row r="200" spans="2:65" s="11" customFormat="1" x14ac:dyDescent="0.3">
      <c r="B200" s="175"/>
      <c r="D200" s="185" t="s">
        <v>131</v>
      </c>
      <c r="E200" s="184" t="s">
        <v>3</v>
      </c>
      <c r="F200" s="186" t="s">
        <v>308</v>
      </c>
      <c r="H200" s="187">
        <v>146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84" t="s">
        <v>131</v>
      </c>
      <c r="AU200" s="184" t="s">
        <v>78</v>
      </c>
      <c r="AV200" s="11" t="s">
        <v>78</v>
      </c>
      <c r="AW200" s="11" t="s">
        <v>35</v>
      </c>
      <c r="AX200" s="11" t="s">
        <v>71</v>
      </c>
      <c r="AY200" s="184" t="s">
        <v>122</v>
      </c>
    </row>
    <row r="201" spans="2:65" s="12" customFormat="1" x14ac:dyDescent="0.3">
      <c r="B201" s="188"/>
      <c r="D201" s="185" t="s">
        <v>131</v>
      </c>
      <c r="E201" s="189" t="s">
        <v>3</v>
      </c>
      <c r="F201" s="190" t="s">
        <v>288</v>
      </c>
      <c r="H201" s="191">
        <v>146</v>
      </c>
      <c r="I201" s="192"/>
      <c r="L201" s="188"/>
      <c r="M201" s="193"/>
      <c r="N201" s="194"/>
      <c r="O201" s="194"/>
      <c r="P201" s="194"/>
      <c r="Q201" s="194"/>
      <c r="R201" s="194"/>
      <c r="S201" s="194"/>
      <c r="T201" s="195"/>
      <c r="AT201" s="189" t="s">
        <v>131</v>
      </c>
      <c r="AU201" s="189" t="s">
        <v>78</v>
      </c>
      <c r="AV201" s="12" t="s">
        <v>139</v>
      </c>
      <c r="AW201" s="12" t="s">
        <v>35</v>
      </c>
      <c r="AX201" s="12" t="s">
        <v>9</v>
      </c>
      <c r="AY201" s="189" t="s">
        <v>122</v>
      </c>
    </row>
    <row r="202" spans="2:65" s="10" customFormat="1" ht="29.85" customHeight="1" x14ac:dyDescent="0.3">
      <c r="B202" s="148"/>
      <c r="D202" s="159" t="s">
        <v>70</v>
      </c>
      <c r="E202" s="160" t="s">
        <v>148</v>
      </c>
      <c r="F202" s="160" t="s">
        <v>309</v>
      </c>
      <c r="I202" s="151"/>
      <c r="J202" s="161">
        <f>BK202</f>
        <v>0</v>
      </c>
      <c r="L202" s="148"/>
      <c r="M202" s="153"/>
      <c r="N202" s="154"/>
      <c r="O202" s="154"/>
      <c r="P202" s="155">
        <f>SUM(P203:P246)</f>
        <v>0</v>
      </c>
      <c r="Q202" s="154"/>
      <c r="R202" s="155">
        <f>SUM(R203:R246)</f>
        <v>549.04854392000016</v>
      </c>
      <c r="S202" s="154"/>
      <c r="T202" s="156">
        <f>SUM(T203:T246)</f>
        <v>0</v>
      </c>
      <c r="AR202" s="149" t="s">
        <v>9</v>
      </c>
      <c r="AT202" s="157" t="s">
        <v>70</v>
      </c>
      <c r="AU202" s="157" t="s">
        <v>9</v>
      </c>
      <c r="AY202" s="149" t="s">
        <v>122</v>
      </c>
      <c r="BK202" s="158">
        <f>SUM(BK203:BK246)</f>
        <v>0</v>
      </c>
    </row>
    <row r="203" spans="2:65" s="1" customFormat="1" ht="22.5" customHeight="1" x14ac:dyDescent="0.3">
      <c r="B203" s="162"/>
      <c r="C203" s="163" t="s">
        <v>310</v>
      </c>
      <c r="D203" s="163" t="s">
        <v>124</v>
      </c>
      <c r="E203" s="164" t="s">
        <v>311</v>
      </c>
      <c r="F203" s="165" t="s">
        <v>312</v>
      </c>
      <c r="G203" s="166" t="s">
        <v>127</v>
      </c>
      <c r="H203" s="167">
        <v>694.4</v>
      </c>
      <c r="I203" s="168"/>
      <c r="J203" s="169">
        <f>ROUND(I203*H203,0)</f>
        <v>0</v>
      </c>
      <c r="K203" s="165" t="s">
        <v>128</v>
      </c>
      <c r="L203" s="33"/>
      <c r="M203" s="170" t="s">
        <v>3</v>
      </c>
      <c r="N203" s="171" t="s">
        <v>42</v>
      </c>
      <c r="O203" s="34"/>
      <c r="P203" s="172">
        <f>O203*H203</f>
        <v>0</v>
      </c>
      <c r="Q203" s="172">
        <v>0.18906999999999999</v>
      </c>
      <c r="R203" s="172">
        <f>Q203*H203</f>
        <v>131.29020799999998</v>
      </c>
      <c r="S203" s="172">
        <v>0</v>
      </c>
      <c r="T203" s="173">
        <f>S203*H203</f>
        <v>0</v>
      </c>
      <c r="AR203" s="16" t="s">
        <v>129</v>
      </c>
      <c r="AT203" s="16" t="s">
        <v>124</v>
      </c>
      <c r="AU203" s="16" t="s">
        <v>78</v>
      </c>
      <c r="AY203" s="16" t="s">
        <v>122</v>
      </c>
      <c r="BE203" s="174">
        <f>IF(N203="základní",J203,0)</f>
        <v>0</v>
      </c>
      <c r="BF203" s="174">
        <f>IF(N203="snížená",J203,0)</f>
        <v>0</v>
      </c>
      <c r="BG203" s="174">
        <f>IF(N203="zákl. přenesená",J203,0)</f>
        <v>0</v>
      </c>
      <c r="BH203" s="174">
        <f>IF(N203="sníž. přenesená",J203,0)</f>
        <v>0</v>
      </c>
      <c r="BI203" s="174">
        <f>IF(N203="nulová",J203,0)</f>
        <v>0</v>
      </c>
      <c r="BJ203" s="16" t="s">
        <v>9</v>
      </c>
      <c r="BK203" s="174">
        <f>ROUND(I203*H203,0)</f>
        <v>0</v>
      </c>
      <c r="BL203" s="16" t="s">
        <v>129</v>
      </c>
      <c r="BM203" s="16" t="s">
        <v>313</v>
      </c>
    </row>
    <row r="204" spans="2:65" s="11" customFormat="1" x14ac:dyDescent="0.3">
      <c r="B204" s="175"/>
      <c r="D204" s="185" t="s">
        <v>131</v>
      </c>
      <c r="E204" s="184" t="s">
        <v>3</v>
      </c>
      <c r="F204" s="186" t="s">
        <v>314</v>
      </c>
      <c r="H204" s="187">
        <v>630.70000000000005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84" t="s">
        <v>131</v>
      </c>
      <c r="AU204" s="184" t="s">
        <v>78</v>
      </c>
      <c r="AV204" s="11" t="s">
        <v>78</v>
      </c>
      <c r="AW204" s="11" t="s">
        <v>35</v>
      </c>
      <c r="AX204" s="11" t="s">
        <v>71</v>
      </c>
      <c r="AY204" s="184" t="s">
        <v>122</v>
      </c>
    </row>
    <row r="205" spans="2:65" s="11" customFormat="1" x14ac:dyDescent="0.3">
      <c r="B205" s="175"/>
      <c r="D205" s="185" t="s">
        <v>131</v>
      </c>
      <c r="E205" s="184" t="s">
        <v>3</v>
      </c>
      <c r="F205" s="186" t="s">
        <v>315</v>
      </c>
      <c r="H205" s="187">
        <v>5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84" t="s">
        <v>131</v>
      </c>
      <c r="AU205" s="184" t="s">
        <v>78</v>
      </c>
      <c r="AV205" s="11" t="s">
        <v>78</v>
      </c>
      <c r="AW205" s="11" t="s">
        <v>35</v>
      </c>
      <c r="AX205" s="11" t="s">
        <v>71</v>
      </c>
      <c r="AY205" s="184" t="s">
        <v>122</v>
      </c>
    </row>
    <row r="206" spans="2:65" s="11" customFormat="1" x14ac:dyDescent="0.3">
      <c r="B206" s="175"/>
      <c r="D206" s="185" t="s">
        <v>131</v>
      </c>
      <c r="E206" s="184" t="s">
        <v>3</v>
      </c>
      <c r="F206" s="186" t="s">
        <v>316</v>
      </c>
      <c r="H206" s="187">
        <v>24.8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84" t="s">
        <v>131</v>
      </c>
      <c r="AU206" s="184" t="s">
        <v>78</v>
      </c>
      <c r="AV206" s="11" t="s">
        <v>78</v>
      </c>
      <c r="AW206" s="11" t="s">
        <v>35</v>
      </c>
      <c r="AX206" s="11" t="s">
        <v>71</v>
      </c>
      <c r="AY206" s="184" t="s">
        <v>122</v>
      </c>
    </row>
    <row r="207" spans="2:65" s="11" customFormat="1" x14ac:dyDescent="0.3">
      <c r="B207" s="175"/>
      <c r="D207" s="185" t="s">
        <v>131</v>
      </c>
      <c r="E207" s="184" t="s">
        <v>3</v>
      </c>
      <c r="F207" s="186" t="s">
        <v>317</v>
      </c>
      <c r="H207" s="187">
        <v>33.9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84" t="s">
        <v>131</v>
      </c>
      <c r="AU207" s="184" t="s">
        <v>78</v>
      </c>
      <c r="AV207" s="11" t="s">
        <v>78</v>
      </c>
      <c r="AW207" s="11" t="s">
        <v>35</v>
      </c>
      <c r="AX207" s="11" t="s">
        <v>71</v>
      </c>
      <c r="AY207" s="184" t="s">
        <v>122</v>
      </c>
    </row>
    <row r="208" spans="2:65" s="12" customFormat="1" x14ac:dyDescent="0.3">
      <c r="B208" s="188"/>
      <c r="D208" s="176" t="s">
        <v>131</v>
      </c>
      <c r="E208" s="196" t="s">
        <v>3</v>
      </c>
      <c r="F208" s="197" t="s">
        <v>318</v>
      </c>
      <c r="H208" s="198">
        <v>694.4</v>
      </c>
      <c r="I208" s="192"/>
      <c r="L208" s="188"/>
      <c r="M208" s="193"/>
      <c r="N208" s="194"/>
      <c r="O208" s="194"/>
      <c r="P208" s="194"/>
      <c r="Q208" s="194"/>
      <c r="R208" s="194"/>
      <c r="S208" s="194"/>
      <c r="T208" s="195"/>
      <c r="AT208" s="189" t="s">
        <v>131</v>
      </c>
      <c r="AU208" s="189" t="s">
        <v>78</v>
      </c>
      <c r="AV208" s="12" t="s">
        <v>139</v>
      </c>
      <c r="AW208" s="12" t="s">
        <v>35</v>
      </c>
      <c r="AX208" s="12" t="s">
        <v>9</v>
      </c>
      <c r="AY208" s="189" t="s">
        <v>122</v>
      </c>
    </row>
    <row r="209" spans="2:65" s="1" customFormat="1" ht="22.5" customHeight="1" x14ac:dyDescent="0.3">
      <c r="B209" s="162"/>
      <c r="C209" s="163" t="s">
        <v>319</v>
      </c>
      <c r="D209" s="163" t="s">
        <v>124</v>
      </c>
      <c r="E209" s="164" t="s">
        <v>320</v>
      </c>
      <c r="F209" s="165" t="s">
        <v>321</v>
      </c>
      <c r="G209" s="166" t="s">
        <v>127</v>
      </c>
      <c r="H209" s="167">
        <v>25</v>
      </c>
      <c r="I209" s="168"/>
      <c r="J209" s="169">
        <f>ROUND(I209*H209,0)</f>
        <v>0</v>
      </c>
      <c r="K209" s="165" t="s">
        <v>128</v>
      </c>
      <c r="L209" s="33"/>
      <c r="M209" s="170" t="s">
        <v>3</v>
      </c>
      <c r="N209" s="171" t="s">
        <v>42</v>
      </c>
      <c r="O209" s="34"/>
      <c r="P209" s="172">
        <f>O209*H209</f>
        <v>0</v>
      </c>
      <c r="Q209" s="172">
        <v>0.47260000000000002</v>
      </c>
      <c r="R209" s="172">
        <f>Q209*H209</f>
        <v>11.815000000000001</v>
      </c>
      <c r="S209" s="172">
        <v>0</v>
      </c>
      <c r="T209" s="173">
        <f>S209*H209</f>
        <v>0</v>
      </c>
      <c r="AR209" s="16" t="s">
        <v>129</v>
      </c>
      <c r="AT209" s="16" t="s">
        <v>124</v>
      </c>
      <c r="AU209" s="16" t="s">
        <v>78</v>
      </c>
      <c r="AY209" s="16" t="s">
        <v>122</v>
      </c>
      <c r="BE209" s="174">
        <f>IF(N209="základní",J209,0)</f>
        <v>0</v>
      </c>
      <c r="BF209" s="174">
        <f>IF(N209="snížená",J209,0)</f>
        <v>0</v>
      </c>
      <c r="BG209" s="174">
        <f>IF(N209="zákl. přenesená",J209,0)</f>
        <v>0</v>
      </c>
      <c r="BH209" s="174">
        <f>IF(N209="sníž. přenesená",J209,0)</f>
        <v>0</v>
      </c>
      <c r="BI209" s="174">
        <f>IF(N209="nulová",J209,0)</f>
        <v>0</v>
      </c>
      <c r="BJ209" s="16" t="s">
        <v>9</v>
      </c>
      <c r="BK209" s="174">
        <f>ROUND(I209*H209,0)</f>
        <v>0</v>
      </c>
      <c r="BL209" s="16" t="s">
        <v>129</v>
      </c>
      <c r="BM209" s="16" t="s">
        <v>322</v>
      </c>
    </row>
    <row r="210" spans="2:65" s="11" customFormat="1" x14ac:dyDescent="0.3">
      <c r="B210" s="175"/>
      <c r="D210" s="176" t="s">
        <v>131</v>
      </c>
      <c r="E210" s="177" t="s">
        <v>3</v>
      </c>
      <c r="F210" s="178" t="s">
        <v>323</v>
      </c>
      <c r="H210" s="179">
        <v>25</v>
      </c>
      <c r="I210" s="180"/>
      <c r="L210" s="175"/>
      <c r="M210" s="181"/>
      <c r="N210" s="182"/>
      <c r="O210" s="182"/>
      <c r="P210" s="182"/>
      <c r="Q210" s="182"/>
      <c r="R210" s="182"/>
      <c r="S210" s="182"/>
      <c r="T210" s="183"/>
      <c r="AT210" s="184" t="s">
        <v>131</v>
      </c>
      <c r="AU210" s="184" t="s">
        <v>78</v>
      </c>
      <c r="AV210" s="11" t="s">
        <v>78</v>
      </c>
      <c r="AW210" s="11" t="s">
        <v>35</v>
      </c>
      <c r="AX210" s="11" t="s">
        <v>9</v>
      </c>
      <c r="AY210" s="184" t="s">
        <v>122</v>
      </c>
    </row>
    <row r="211" spans="2:65" s="1" customFormat="1" ht="22.5" customHeight="1" x14ac:dyDescent="0.3">
      <c r="B211" s="162"/>
      <c r="C211" s="163" t="s">
        <v>324</v>
      </c>
      <c r="D211" s="163" t="s">
        <v>124</v>
      </c>
      <c r="E211" s="164" t="s">
        <v>325</v>
      </c>
      <c r="F211" s="165" t="s">
        <v>326</v>
      </c>
      <c r="G211" s="166" t="s">
        <v>127</v>
      </c>
      <c r="H211" s="167">
        <v>694.4</v>
      </c>
      <c r="I211" s="168"/>
      <c r="J211" s="169">
        <f>ROUND(I211*H211,0)</f>
        <v>0</v>
      </c>
      <c r="K211" s="165" t="s">
        <v>128</v>
      </c>
      <c r="L211" s="33"/>
      <c r="M211" s="170" t="s">
        <v>3</v>
      </c>
      <c r="N211" s="171" t="s">
        <v>42</v>
      </c>
      <c r="O211" s="34"/>
      <c r="P211" s="172">
        <f>O211*H211</f>
        <v>0</v>
      </c>
      <c r="Q211" s="172">
        <v>0.30651479999999998</v>
      </c>
      <c r="R211" s="172">
        <f>Q211*H211</f>
        <v>212.84387711999997</v>
      </c>
      <c r="S211" s="172">
        <v>0</v>
      </c>
      <c r="T211" s="173">
        <f>S211*H211</f>
        <v>0</v>
      </c>
      <c r="AR211" s="16" t="s">
        <v>129</v>
      </c>
      <c r="AT211" s="16" t="s">
        <v>124</v>
      </c>
      <c r="AU211" s="16" t="s">
        <v>78</v>
      </c>
      <c r="AY211" s="16" t="s">
        <v>122</v>
      </c>
      <c r="BE211" s="174">
        <f>IF(N211="základní",J211,0)</f>
        <v>0</v>
      </c>
      <c r="BF211" s="174">
        <f>IF(N211="snížená",J211,0)</f>
        <v>0</v>
      </c>
      <c r="BG211" s="174">
        <f>IF(N211="zákl. přenesená",J211,0)</f>
        <v>0</v>
      </c>
      <c r="BH211" s="174">
        <f>IF(N211="sníž. přenesená",J211,0)</f>
        <v>0</v>
      </c>
      <c r="BI211" s="174">
        <f>IF(N211="nulová",J211,0)</f>
        <v>0</v>
      </c>
      <c r="BJ211" s="16" t="s">
        <v>9</v>
      </c>
      <c r="BK211" s="174">
        <f>ROUND(I211*H211,0)</f>
        <v>0</v>
      </c>
      <c r="BL211" s="16" t="s">
        <v>129</v>
      </c>
      <c r="BM211" s="16" t="s">
        <v>327</v>
      </c>
    </row>
    <row r="212" spans="2:65" s="11" customFormat="1" x14ac:dyDescent="0.3">
      <c r="B212" s="175"/>
      <c r="D212" s="185" t="s">
        <v>131</v>
      </c>
      <c r="E212" s="184" t="s">
        <v>3</v>
      </c>
      <c r="F212" s="186" t="s">
        <v>314</v>
      </c>
      <c r="H212" s="187">
        <v>630.70000000000005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84" t="s">
        <v>131</v>
      </c>
      <c r="AU212" s="184" t="s">
        <v>78</v>
      </c>
      <c r="AV212" s="11" t="s">
        <v>78</v>
      </c>
      <c r="AW212" s="11" t="s">
        <v>35</v>
      </c>
      <c r="AX212" s="11" t="s">
        <v>71</v>
      </c>
      <c r="AY212" s="184" t="s">
        <v>122</v>
      </c>
    </row>
    <row r="213" spans="2:65" s="11" customFormat="1" x14ac:dyDescent="0.3">
      <c r="B213" s="175"/>
      <c r="D213" s="185" t="s">
        <v>131</v>
      </c>
      <c r="E213" s="184" t="s">
        <v>3</v>
      </c>
      <c r="F213" s="186" t="s">
        <v>315</v>
      </c>
      <c r="H213" s="187">
        <v>5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84" t="s">
        <v>131</v>
      </c>
      <c r="AU213" s="184" t="s">
        <v>78</v>
      </c>
      <c r="AV213" s="11" t="s">
        <v>78</v>
      </c>
      <c r="AW213" s="11" t="s">
        <v>35</v>
      </c>
      <c r="AX213" s="11" t="s">
        <v>71</v>
      </c>
      <c r="AY213" s="184" t="s">
        <v>122</v>
      </c>
    </row>
    <row r="214" spans="2:65" s="11" customFormat="1" x14ac:dyDescent="0.3">
      <c r="B214" s="175"/>
      <c r="D214" s="185" t="s">
        <v>131</v>
      </c>
      <c r="E214" s="184" t="s">
        <v>3</v>
      </c>
      <c r="F214" s="186" t="s">
        <v>316</v>
      </c>
      <c r="H214" s="187">
        <v>24.8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84" t="s">
        <v>131</v>
      </c>
      <c r="AU214" s="184" t="s">
        <v>78</v>
      </c>
      <c r="AV214" s="11" t="s">
        <v>78</v>
      </c>
      <c r="AW214" s="11" t="s">
        <v>35</v>
      </c>
      <c r="AX214" s="11" t="s">
        <v>71</v>
      </c>
      <c r="AY214" s="184" t="s">
        <v>122</v>
      </c>
    </row>
    <row r="215" spans="2:65" s="11" customFormat="1" x14ac:dyDescent="0.3">
      <c r="B215" s="175"/>
      <c r="D215" s="185" t="s">
        <v>131</v>
      </c>
      <c r="E215" s="184" t="s">
        <v>3</v>
      </c>
      <c r="F215" s="186" t="s">
        <v>317</v>
      </c>
      <c r="H215" s="187">
        <v>33.9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84" t="s">
        <v>131</v>
      </c>
      <c r="AU215" s="184" t="s">
        <v>78</v>
      </c>
      <c r="AV215" s="11" t="s">
        <v>78</v>
      </c>
      <c r="AW215" s="11" t="s">
        <v>35</v>
      </c>
      <c r="AX215" s="11" t="s">
        <v>71</v>
      </c>
      <c r="AY215" s="184" t="s">
        <v>122</v>
      </c>
    </row>
    <row r="216" spans="2:65" s="12" customFormat="1" x14ac:dyDescent="0.3">
      <c r="B216" s="188"/>
      <c r="D216" s="176" t="s">
        <v>131</v>
      </c>
      <c r="E216" s="196" t="s">
        <v>3</v>
      </c>
      <c r="F216" s="197" t="s">
        <v>318</v>
      </c>
      <c r="H216" s="198">
        <v>694.4</v>
      </c>
      <c r="I216" s="192"/>
      <c r="L216" s="188"/>
      <c r="M216" s="193"/>
      <c r="N216" s="194"/>
      <c r="O216" s="194"/>
      <c r="P216" s="194"/>
      <c r="Q216" s="194"/>
      <c r="R216" s="194"/>
      <c r="S216" s="194"/>
      <c r="T216" s="195"/>
      <c r="AT216" s="189" t="s">
        <v>131</v>
      </c>
      <c r="AU216" s="189" t="s">
        <v>78</v>
      </c>
      <c r="AV216" s="12" t="s">
        <v>139</v>
      </c>
      <c r="AW216" s="12" t="s">
        <v>35</v>
      </c>
      <c r="AX216" s="12" t="s">
        <v>9</v>
      </c>
      <c r="AY216" s="189" t="s">
        <v>122</v>
      </c>
    </row>
    <row r="217" spans="2:65" s="1" customFormat="1" ht="22.5" customHeight="1" x14ac:dyDescent="0.3">
      <c r="B217" s="162"/>
      <c r="C217" s="163" t="s">
        <v>328</v>
      </c>
      <c r="D217" s="163" t="s">
        <v>124</v>
      </c>
      <c r="E217" s="164" t="s">
        <v>329</v>
      </c>
      <c r="F217" s="165" t="s">
        <v>330</v>
      </c>
      <c r="G217" s="166" t="s">
        <v>127</v>
      </c>
      <c r="H217" s="167">
        <v>33.6</v>
      </c>
      <c r="I217" s="168"/>
      <c r="J217" s="169">
        <f>ROUND(I217*H217,0)</f>
        <v>0</v>
      </c>
      <c r="K217" s="165" t="s">
        <v>128</v>
      </c>
      <c r="L217" s="33"/>
      <c r="M217" s="170" t="s">
        <v>3</v>
      </c>
      <c r="N217" s="171" t="s">
        <v>42</v>
      </c>
      <c r="O217" s="34"/>
      <c r="P217" s="172">
        <f>O217*H217</f>
        <v>0</v>
      </c>
      <c r="Q217" s="172">
        <v>0.18776000000000001</v>
      </c>
      <c r="R217" s="172">
        <f>Q217*H217</f>
        <v>6.3087360000000006</v>
      </c>
      <c r="S217" s="172">
        <v>0</v>
      </c>
      <c r="T217" s="173">
        <f>S217*H217</f>
        <v>0</v>
      </c>
      <c r="AR217" s="16" t="s">
        <v>129</v>
      </c>
      <c r="AT217" s="16" t="s">
        <v>124</v>
      </c>
      <c r="AU217" s="16" t="s">
        <v>78</v>
      </c>
      <c r="AY217" s="16" t="s">
        <v>122</v>
      </c>
      <c r="BE217" s="174">
        <f>IF(N217="základní",J217,0)</f>
        <v>0</v>
      </c>
      <c r="BF217" s="174">
        <f>IF(N217="snížená",J217,0)</f>
        <v>0</v>
      </c>
      <c r="BG217" s="174">
        <f>IF(N217="zákl. přenesená",J217,0)</f>
        <v>0</v>
      </c>
      <c r="BH217" s="174">
        <f>IF(N217="sníž. přenesená",J217,0)</f>
        <v>0</v>
      </c>
      <c r="BI217" s="174">
        <f>IF(N217="nulová",J217,0)</f>
        <v>0</v>
      </c>
      <c r="BJ217" s="16" t="s">
        <v>9</v>
      </c>
      <c r="BK217" s="174">
        <f>ROUND(I217*H217,0)</f>
        <v>0</v>
      </c>
      <c r="BL217" s="16" t="s">
        <v>129</v>
      </c>
      <c r="BM217" s="16" t="s">
        <v>331</v>
      </c>
    </row>
    <row r="218" spans="2:65" s="11" customFormat="1" x14ac:dyDescent="0.3">
      <c r="B218" s="175"/>
      <c r="D218" s="176" t="s">
        <v>131</v>
      </c>
      <c r="E218" s="177" t="s">
        <v>3</v>
      </c>
      <c r="F218" s="178" t="s">
        <v>332</v>
      </c>
      <c r="H218" s="179">
        <v>33.6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84" t="s">
        <v>131</v>
      </c>
      <c r="AU218" s="184" t="s">
        <v>78</v>
      </c>
      <c r="AV218" s="11" t="s">
        <v>78</v>
      </c>
      <c r="AW218" s="11" t="s">
        <v>35</v>
      </c>
      <c r="AX218" s="11" t="s">
        <v>9</v>
      </c>
      <c r="AY218" s="184" t="s">
        <v>122</v>
      </c>
    </row>
    <row r="219" spans="2:65" s="1" customFormat="1" ht="22.5" customHeight="1" x14ac:dyDescent="0.3">
      <c r="B219" s="162"/>
      <c r="C219" s="163" t="s">
        <v>333</v>
      </c>
      <c r="D219" s="163" t="s">
        <v>124</v>
      </c>
      <c r="E219" s="164" t="s">
        <v>334</v>
      </c>
      <c r="F219" s="165" t="s">
        <v>335</v>
      </c>
      <c r="G219" s="166" t="s">
        <v>127</v>
      </c>
      <c r="H219" s="167">
        <v>206.6</v>
      </c>
      <c r="I219" s="168"/>
      <c r="J219" s="169">
        <f>ROUND(I219*H219,0)</f>
        <v>0</v>
      </c>
      <c r="K219" s="165" t="s">
        <v>128</v>
      </c>
      <c r="L219" s="33"/>
      <c r="M219" s="170" t="s">
        <v>3</v>
      </c>
      <c r="N219" s="171" t="s">
        <v>42</v>
      </c>
      <c r="O219" s="34"/>
      <c r="P219" s="172">
        <f>O219*H219</f>
        <v>0</v>
      </c>
      <c r="Q219" s="172">
        <v>3.1E-4</v>
      </c>
      <c r="R219" s="172">
        <f>Q219*H219</f>
        <v>6.4045999999999992E-2</v>
      </c>
      <c r="S219" s="172">
        <v>0</v>
      </c>
      <c r="T219" s="173">
        <f>S219*H219</f>
        <v>0</v>
      </c>
      <c r="AR219" s="16" t="s">
        <v>129</v>
      </c>
      <c r="AT219" s="16" t="s">
        <v>124</v>
      </c>
      <c r="AU219" s="16" t="s">
        <v>78</v>
      </c>
      <c r="AY219" s="16" t="s">
        <v>122</v>
      </c>
      <c r="BE219" s="174">
        <f>IF(N219="základní",J219,0)</f>
        <v>0</v>
      </c>
      <c r="BF219" s="174">
        <f>IF(N219="snížená",J219,0)</f>
        <v>0</v>
      </c>
      <c r="BG219" s="174">
        <f>IF(N219="zákl. přenesená",J219,0)</f>
        <v>0</v>
      </c>
      <c r="BH219" s="174">
        <f>IF(N219="sníž. přenesená",J219,0)</f>
        <v>0</v>
      </c>
      <c r="BI219" s="174">
        <f>IF(N219="nulová",J219,0)</f>
        <v>0</v>
      </c>
      <c r="BJ219" s="16" t="s">
        <v>9</v>
      </c>
      <c r="BK219" s="174">
        <f>ROUND(I219*H219,0)</f>
        <v>0</v>
      </c>
      <c r="BL219" s="16" t="s">
        <v>129</v>
      </c>
      <c r="BM219" s="16" t="s">
        <v>336</v>
      </c>
    </row>
    <row r="220" spans="2:65" s="11" customFormat="1" x14ac:dyDescent="0.3">
      <c r="B220" s="175"/>
      <c r="D220" s="176" t="s">
        <v>131</v>
      </c>
      <c r="E220" s="177" t="s">
        <v>3</v>
      </c>
      <c r="F220" s="178" t="s">
        <v>132</v>
      </c>
      <c r="H220" s="179">
        <v>206.6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84" t="s">
        <v>131</v>
      </c>
      <c r="AU220" s="184" t="s">
        <v>78</v>
      </c>
      <c r="AV220" s="11" t="s">
        <v>78</v>
      </c>
      <c r="AW220" s="11" t="s">
        <v>35</v>
      </c>
      <c r="AX220" s="11" t="s">
        <v>9</v>
      </c>
      <c r="AY220" s="184" t="s">
        <v>122</v>
      </c>
    </row>
    <row r="221" spans="2:65" s="1" customFormat="1" ht="31.5" customHeight="1" x14ac:dyDescent="0.3">
      <c r="B221" s="162"/>
      <c r="C221" s="163" t="s">
        <v>337</v>
      </c>
      <c r="D221" s="163" t="s">
        <v>124</v>
      </c>
      <c r="E221" s="164" t="s">
        <v>338</v>
      </c>
      <c r="F221" s="165" t="s">
        <v>339</v>
      </c>
      <c r="G221" s="166" t="s">
        <v>127</v>
      </c>
      <c r="H221" s="167">
        <v>206.6</v>
      </c>
      <c r="I221" s="168"/>
      <c r="J221" s="169">
        <f>ROUND(I221*H221,0)</f>
        <v>0</v>
      </c>
      <c r="K221" s="165" t="s">
        <v>128</v>
      </c>
      <c r="L221" s="33"/>
      <c r="M221" s="170" t="s">
        <v>3</v>
      </c>
      <c r="N221" s="171" t="s">
        <v>42</v>
      </c>
      <c r="O221" s="34"/>
      <c r="P221" s="172">
        <f>O221*H221</f>
        <v>0</v>
      </c>
      <c r="Q221" s="172">
        <v>0.12966</v>
      </c>
      <c r="R221" s="172">
        <f>Q221*H221</f>
        <v>26.787755999999998</v>
      </c>
      <c r="S221" s="172">
        <v>0</v>
      </c>
      <c r="T221" s="173">
        <f>S221*H221</f>
        <v>0</v>
      </c>
      <c r="AR221" s="16" t="s">
        <v>129</v>
      </c>
      <c r="AT221" s="16" t="s">
        <v>124</v>
      </c>
      <c r="AU221" s="16" t="s">
        <v>78</v>
      </c>
      <c r="AY221" s="16" t="s">
        <v>122</v>
      </c>
      <c r="BE221" s="174">
        <f>IF(N221="základní",J221,0)</f>
        <v>0</v>
      </c>
      <c r="BF221" s="174">
        <f>IF(N221="snížená",J221,0)</f>
        <v>0</v>
      </c>
      <c r="BG221" s="174">
        <f>IF(N221="zákl. přenesená",J221,0)</f>
        <v>0</v>
      </c>
      <c r="BH221" s="174">
        <f>IF(N221="sníž. přenesená",J221,0)</f>
        <v>0</v>
      </c>
      <c r="BI221" s="174">
        <f>IF(N221="nulová",J221,0)</f>
        <v>0</v>
      </c>
      <c r="BJ221" s="16" t="s">
        <v>9</v>
      </c>
      <c r="BK221" s="174">
        <f>ROUND(I221*H221,0)</f>
        <v>0</v>
      </c>
      <c r="BL221" s="16" t="s">
        <v>129</v>
      </c>
      <c r="BM221" s="16" t="s">
        <v>340</v>
      </c>
    </row>
    <row r="222" spans="2:65" s="11" customFormat="1" x14ac:dyDescent="0.3">
      <c r="B222" s="175"/>
      <c r="D222" s="176" t="s">
        <v>131</v>
      </c>
      <c r="E222" s="177" t="s">
        <v>3</v>
      </c>
      <c r="F222" s="178" t="s">
        <v>132</v>
      </c>
      <c r="H222" s="179">
        <v>206.6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84" t="s">
        <v>131</v>
      </c>
      <c r="AU222" s="184" t="s">
        <v>78</v>
      </c>
      <c r="AV222" s="11" t="s">
        <v>78</v>
      </c>
      <c r="AW222" s="11" t="s">
        <v>35</v>
      </c>
      <c r="AX222" s="11" t="s">
        <v>9</v>
      </c>
      <c r="AY222" s="184" t="s">
        <v>122</v>
      </c>
    </row>
    <row r="223" spans="2:65" s="1" customFormat="1" ht="22.5" customHeight="1" x14ac:dyDescent="0.3">
      <c r="B223" s="162"/>
      <c r="C223" s="163" t="s">
        <v>341</v>
      </c>
      <c r="D223" s="163" t="s">
        <v>124</v>
      </c>
      <c r="E223" s="164" t="s">
        <v>342</v>
      </c>
      <c r="F223" s="165" t="s">
        <v>343</v>
      </c>
      <c r="G223" s="166" t="s">
        <v>127</v>
      </c>
      <c r="H223" s="167">
        <v>660.5</v>
      </c>
      <c r="I223" s="168"/>
      <c r="J223" s="169">
        <f>ROUND(I223*H223,0)</f>
        <v>0</v>
      </c>
      <c r="K223" s="165" t="s">
        <v>128</v>
      </c>
      <c r="L223" s="33"/>
      <c r="M223" s="170" t="s">
        <v>3</v>
      </c>
      <c r="N223" s="171" t="s">
        <v>42</v>
      </c>
      <c r="O223" s="34"/>
      <c r="P223" s="172">
        <f>O223*H223</f>
        <v>0</v>
      </c>
      <c r="Q223" s="172">
        <v>8.4250000000000005E-2</v>
      </c>
      <c r="R223" s="172">
        <f>Q223*H223</f>
        <v>55.647125000000003</v>
      </c>
      <c r="S223" s="172">
        <v>0</v>
      </c>
      <c r="T223" s="173">
        <f>S223*H223</f>
        <v>0</v>
      </c>
      <c r="AR223" s="16" t="s">
        <v>129</v>
      </c>
      <c r="AT223" s="16" t="s">
        <v>124</v>
      </c>
      <c r="AU223" s="16" t="s">
        <v>78</v>
      </c>
      <c r="AY223" s="16" t="s">
        <v>122</v>
      </c>
      <c r="BE223" s="174">
        <f>IF(N223="základní",J223,0)</f>
        <v>0</v>
      </c>
      <c r="BF223" s="174">
        <f>IF(N223="snížená",J223,0)</f>
        <v>0</v>
      </c>
      <c r="BG223" s="174">
        <f>IF(N223="zákl. přenesená",J223,0)</f>
        <v>0</v>
      </c>
      <c r="BH223" s="174">
        <f>IF(N223="sníž. přenesená",J223,0)</f>
        <v>0</v>
      </c>
      <c r="BI223" s="174">
        <f>IF(N223="nulová",J223,0)</f>
        <v>0</v>
      </c>
      <c r="BJ223" s="16" t="s">
        <v>9</v>
      </c>
      <c r="BK223" s="174">
        <f>ROUND(I223*H223,0)</f>
        <v>0</v>
      </c>
      <c r="BL223" s="16" t="s">
        <v>129</v>
      </c>
      <c r="BM223" s="16" t="s">
        <v>344</v>
      </c>
    </row>
    <row r="224" spans="2:65" s="11" customFormat="1" x14ac:dyDescent="0.3">
      <c r="B224" s="175"/>
      <c r="D224" s="185" t="s">
        <v>131</v>
      </c>
      <c r="E224" s="184" t="s">
        <v>3</v>
      </c>
      <c r="F224" s="186" t="s">
        <v>314</v>
      </c>
      <c r="H224" s="187">
        <v>630.70000000000005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84" t="s">
        <v>131</v>
      </c>
      <c r="AU224" s="184" t="s">
        <v>78</v>
      </c>
      <c r="AV224" s="11" t="s">
        <v>78</v>
      </c>
      <c r="AW224" s="11" t="s">
        <v>35</v>
      </c>
      <c r="AX224" s="11" t="s">
        <v>71</v>
      </c>
      <c r="AY224" s="184" t="s">
        <v>122</v>
      </c>
    </row>
    <row r="225" spans="2:65" s="11" customFormat="1" x14ac:dyDescent="0.3">
      <c r="B225" s="175"/>
      <c r="D225" s="185" t="s">
        <v>131</v>
      </c>
      <c r="E225" s="184" t="s">
        <v>3</v>
      </c>
      <c r="F225" s="186" t="s">
        <v>315</v>
      </c>
      <c r="H225" s="187">
        <v>5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84" t="s">
        <v>131</v>
      </c>
      <c r="AU225" s="184" t="s">
        <v>78</v>
      </c>
      <c r="AV225" s="11" t="s">
        <v>78</v>
      </c>
      <c r="AW225" s="11" t="s">
        <v>35</v>
      </c>
      <c r="AX225" s="11" t="s">
        <v>71</v>
      </c>
      <c r="AY225" s="184" t="s">
        <v>122</v>
      </c>
    </row>
    <row r="226" spans="2:65" s="11" customFormat="1" x14ac:dyDescent="0.3">
      <c r="B226" s="175"/>
      <c r="D226" s="185" t="s">
        <v>131</v>
      </c>
      <c r="E226" s="184" t="s">
        <v>3</v>
      </c>
      <c r="F226" s="186" t="s">
        <v>316</v>
      </c>
      <c r="H226" s="187">
        <v>24.8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84" t="s">
        <v>131</v>
      </c>
      <c r="AU226" s="184" t="s">
        <v>78</v>
      </c>
      <c r="AV226" s="11" t="s">
        <v>78</v>
      </c>
      <c r="AW226" s="11" t="s">
        <v>35</v>
      </c>
      <c r="AX226" s="11" t="s">
        <v>71</v>
      </c>
      <c r="AY226" s="184" t="s">
        <v>122</v>
      </c>
    </row>
    <row r="227" spans="2:65" s="12" customFormat="1" x14ac:dyDescent="0.3">
      <c r="B227" s="188"/>
      <c r="D227" s="176" t="s">
        <v>131</v>
      </c>
      <c r="E227" s="196" t="s">
        <v>3</v>
      </c>
      <c r="F227" s="197" t="s">
        <v>318</v>
      </c>
      <c r="H227" s="198">
        <v>660.5</v>
      </c>
      <c r="I227" s="192"/>
      <c r="L227" s="188"/>
      <c r="M227" s="193"/>
      <c r="N227" s="194"/>
      <c r="O227" s="194"/>
      <c r="P227" s="194"/>
      <c r="Q227" s="194"/>
      <c r="R227" s="194"/>
      <c r="S227" s="194"/>
      <c r="T227" s="195"/>
      <c r="AT227" s="189" t="s">
        <v>131</v>
      </c>
      <c r="AU227" s="189" t="s">
        <v>78</v>
      </c>
      <c r="AV227" s="12" t="s">
        <v>139</v>
      </c>
      <c r="AW227" s="12" t="s">
        <v>35</v>
      </c>
      <c r="AX227" s="12" t="s">
        <v>9</v>
      </c>
      <c r="AY227" s="189" t="s">
        <v>122</v>
      </c>
    </row>
    <row r="228" spans="2:65" s="1" customFormat="1" ht="22.5" customHeight="1" x14ac:dyDescent="0.3">
      <c r="B228" s="162"/>
      <c r="C228" s="199" t="s">
        <v>345</v>
      </c>
      <c r="D228" s="199" t="s">
        <v>219</v>
      </c>
      <c r="E228" s="200" t="s">
        <v>346</v>
      </c>
      <c r="F228" s="201" t="s">
        <v>347</v>
      </c>
      <c r="G228" s="202" t="s">
        <v>127</v>
      </c>
      <c r="H228" s="203">
        <v>649.62099999999998</v>
      </c>
      <c r="I228" s="204"/>
      <c r="J228" s="205">
        <f>ROUND(I228*H228,0)</f>
        <v>0</v>
      </c>
      <c r="K228" s="201" t="s">
        <v>128</v>
      </c>
      <c r="L228" s="206"/>
      <c r="M228" s="207" t="s">
        <v>3</v>
      </c>
      <c r="N228" s="208" t="s">
        <v>42</v>
      </c>
      <c r="O228" s="34"/>
      <c r="P228" s="172">
        <f>O228*H228</f>
        <v>0</v>
      </c>
      <c r="Q228" s="172">
        <v>0.13100000000000001</v>
      </c>
      <c r="R228" s="172">
        <f>Q228*H228</f>
        <v>85.100351000000003</v>
      </c>
      <c r="S228" s="172">
        <v>0</v>
      </c>
      <c r="T228" s="173">
        <f>S228*H228</f>
        <v>0</v>
      </c>
      <c r="AR228" s="16" t="s">
        <v>162</v>
      </c>
      <c r="AT228" s="16" t="s">
        <v>219</v>
      </c>
      <c r="AU228" s="16" t="s">
        <v>78</v>
      </c>
      <c r="AY228" s="16" t="s">
        <v>122</v>
      </c>
      <c r="BE228" s="174">
        <f>IF(N228="základní",J228,0)</f>
        <v>0</v>
      </c>
      <c r="BF228" s="174">
        <f>IF(N228="snížená",J228,0)</f>
        <v>0</v>
      </c>
      <c r="BG228" s="174">
        <f>IF(N228="zákl. přenesená",J228,0)</f>
        <v>0</v>
      </c>
      <c r="BH228" s="174">
        <f>IF(N228="sníž. přenesená",J228,0)</f>
        <v>0</v>
      </c>
      <c r="BI228" s="174">
        <f>IF(N228="nulová",J228,0)</f>
        <v>0</v>
      </c>
      <c r="BJ228" s="16" t="s">
        <v>9</v>
      </c>
      <c r="BK228" s="174">
        <f>ROUND(I228*H228,0)</f>
        <v>0</v>
      </c>
      <c r="BL228" s="16" t="s">
        <v>129</v>
      </c>
      <c r="BM228" s="16" t="s">
        <v>348</v>
      </c>
    </row>
    <row r="229" spans="2:65" s="11" customFormat="1" x14ac:dyDescent="0.3">
      <c r="B229" s="175"/>
      <c r="D229" s="176" t="s">
        <v>131</v>
      </c>
      <c r="E229" s="177" t="s">
        <v>3</v>
      </c>
      <c r="F229" s="178" t="s">
        <v>349</v>
      </c>
      <c r="H229" s="179">
        <v>649.62099999999998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84" t="s">
        <v>131</v>
      </c>
      <c r="AU229" s="184" t="s">
        <v>78</v>
      </c>
      <c r="AV229" s="11" t="s">
        <v>78</v>
      </c>
      <c r="AW229" s="11" t="s">
        <v>35</v>
      </c>
      <c r="AX229" s="11" t="s">
        <v>9</v>
      </c>
      <c r="AY229" s="184" t="s">
        <v>122</v>
      </c>
    </row>
    <row r="230" spans="2:65" s="1" customFormat="1" ht="22.5" customHeight="1" x14ac:dyDescent="0.3">
      <c r="B230" s="162"/>
      <c r="C230" s="199" t="s">
        <v>350</v>
      </c>
      <c r="D230" s="199" t="s">
        <v>219</v>
      </c>
      <c r="E230" s="200" t="s">
        <v>351</v>
      </c>
      <c r="F230" s="201" t="s">
        <v>352</v>
      </c>
      <c r="G230" s="202" t="s">
        <v>127</v>
      </c>
      <c r="H230" s="203">
        <v>5.15</v>
      </c>
      <c r="I230" s="204"/>
      <c r="J230" s="205">
        <f>ROUND(I230*H230,0)</f>
        <v>0</v>
      </c>
      <c r="K230" s="201" t="s">
        <v>128</v>
      </c>
      <c r="L230" s="206"/>
      <c r="M230" s="207" t="s">
        <v>3</v>
      </c>
      <c r="N230" s="208" t="s">
        <v>42</v>
      </c>
      <c r="O230" s="34"/>
      <c r="P230" s="172">
        <f>O230*H230</f>
        <v>0</v>
      </c>
      <c r="Q230" s="172">
        <v>0.13100000000000001</v>
      </c>
      <c r="R230" s="172">
        <f>Q230*H230</f>
        <v>0.67465000000000008</v>
      </c>
      <c r="S230" s="172">
        <v>0</v>
      </c>
      <c r="T230" s="173">
        <f>S230*H230</f>
        <v>0</v>
      </c>
      <c r="AR230" s="16" t="s">
        <v>162</v>
      </c>
      <c r="AT230" s="16" t="s">
        <v>219</v>
      </c>
      <c r="AU230" s="16" t="s">
        <v>78</v>
      </c>
      <c r="AY230" s="16" t="s">
        <v>122</v>
      </c>
      <c r="BE230" s="174">
        <f>IF(N230="základní",J230,0)</f>
        <v>0</v>
      </c>
      <c r="BF230" s="174">
        <f>IF(N230="snížená",J230,0)</f>
        <v>0</v>
      </c>
      <c r="BG230" s="174">
        <f>IF(N230="zákl. přenesená",J230,0)</f>
        <v>0</v>
      </c>
      <c r="BH230" s="174">
        <f>IF(N230="sníž. přenesená",J230,0)</f>
        <v>0</v>
      </c>
      <c r="BI230" s="174">
        <f>IF(N230="nulová",J230,0)</f>
        <v>0</v>
      </c>
      <c r="BJ230" s="16" t="s">
        <v>9</v>
      </c>
      <c r="BK230" s="174">
        <f>ROUND(I230*H230,0)</f>
        <v>0</v>
      </c>
      <c r="BL230" s="16" t="s">
        <v>129</v>
      </c>
      <c r="BM230" s="16" t="s">
        <v>353</v>
      </c>
    </row>
    <row r="231" spans="2:65" s="11" customFormat="1" x14ac:dyDescent="0.3">
      <c r="B231" s="175"/>
      <c r="D231" s="176" t="s">
        <v>131</v>
      </c>
      <c r="E231" s="177" t="s">
        <v>3</v>
      </c>
      <c r="F231" s="178" t="s">
        <v>354</v>
      </c>
      <c r="H231" s="179">
        <v>5.15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84" t="s">
        <v>131</v>
      </c>
      <c r="AU231" s="184" t="s">
        <v>78</v>
      </c>
      <c r="AV231" s="11" t="s">
        <v>78</v>
      </c>
      <c r="AW231" s="11" t="s">
        <v>35</v>
      </c>
      <c r="AX231" s="11" t="s">
        <v>9</v>
      </c>
      <c r="AY231" s="184" t="s">
        <v>122</v>
      </c>
    </row>
    <row r="232" spans="2:65" s="1" customFormat="1" ht="22.5" customHeight="1" x14ac:dyDescent="0.3">
      <c r="B232" s="162"/>
      <c r="C232" s="199" t="s">
        <v>355</v>
      </c>
      <c r="D232" s="199" t="s">
        <v>219</v>
      </c>
      <c r="E232" s="200" t="s">
        <v>356</v>
      </c>
      <c r="F232" s="201" t="s">
        <v>357</v>
      </c>
      <c r="G232" s="202" t="s">
        <v>127</v>
      </c>
      <c r="H232" s="203">
        <v>25.544</v>
      </c>
      <c r="I232" s="204"/>
      <c r="J232" s="205">
        <f>ROUND(I232*H232,0)</f>
        <v>0</v>
      </c>
      <c r="K232" s="201" t="s">
        <v>128</v>
      </c>
      <c r="L232" s="206"/>
      <c r="M232" s="207" t="s">
        <v>3</v>
      </c>
      <c r="N232" s="208" t="s">
        <v>42</v>
      </c>
      <c r="O232" s="34"/>
      <c r="P232" s="172">
        <f>O232*H232</f>
        <v>0</v>
      </c>
      <c r="Q232" s="172">
        <v>0.13100000000000001</v>
      </c>
      <c r="R232" s="172">
        <f>Q232*H232</f>
        <v>3.3462640000000001</v>
      </c>
      <c r="S232" s="172">
        <v>0</v>
      </c>
      <c r="T232" s="173">
        <f>S232*H232</f>
        <v>0</v>
      </c>
      <c r="AR232" s="16" t="s">
        <v>162</v>
      </c>
      <c r="AT232" s="16" t="s">
        <v>219</v>
      </c>
      <c r="AU232" s="16" t="s">
        <v>78</v>
      </c>
      <c r="AY232" s="16" t="s">
        <v>122</v>
      </c>
      <c r="BE232" s="174">
        <f>IF(N232="základní",J232,0)</f>
        <v>0</v>
      </c>
      <c r="BF232" s="174">
        <f>IF(N232="snížená",J232,0)</f>
        <v>0</v>
      </c>
      <c r="BG232" s="174">
        <f>IF(N232="zákl. přenesená",J232,0)</f>
        <v>0</v>
      </c>
      <c r="BH232" s="174">
        <f>IF(N232="sníž. přenesená",J232,0)</f>
        <v>0</v>
      </c>
      <c r="BI232" s="174">
        <f>IF(N232="nulová",J232,0)</f>
        <v>0</v>
      </c>
      <c r="BJ232" s="16" t="s">
        <v>9</v>
      </c>
      <c r="BK232" s="174">
        <f>ROUND(I232*H232,0)</f>
        <v>0</v>
      </c>
      <c r="BL232" s="16" t="s">
        <v>129</v>
      </c>
      <c r="BM232" s="16" t="s">
        <v>358</v>
      </c>
    </row>
    <row r="233" spans="2:65" s="11" customFormat="1" x14ac:dyDescent="0.3">
      <c r="B233" s="175"/>
      <c r="D233" s="176" t="s">
        <v>131</v>
      </c>
      <c r="E233" s="177" t="s">
        <v>3</v>
      </c>
      <c r="F233" s="178" t="s">
        <v>359</v>
      </c>
      <c r="H233" s="179">
        <v>25.544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84" t="s">
        <v>131</v>
      </c>
      <c r="AU233" s="184" t="s">
        <v>78</v>
      </c>
      <c r="AV233" s="11" t="s">
        <v>78</v>
      </c>
      <c r="AW233" s="11" t="s">
        <v>35</v>
      </c>
      <c r="AX233" s="11" t="s">
        <v>9</v>
      </c>
      <c r="AY233" s="184" t="s">
        <v>122</v>
      </c>
    </row>
    <row r="234" spans="2:65" s="1" customFormat="1" ht="31.5" customHeight="1" x14ac:dyDescent="0.3">
      <c r="B234" s="162"/>
      <c r="C234" s="163" t="s">
        <v>360</v>
      </c>
      <c r="D234" s="163" t="s">
        <v>124</v>
      </c>
      <c r="E234" s="164" t="s">
        <v>361</v>
      </c>
      <c r="F234" s="165" t="s">
        <v>362</v>
      </c>
      <c r="G234" s="166" t="s">
        <v>127</v>
      </c>
      <c r="H234" s="167">
        <v>660.5</v>
      </c>
      <c r="I234" s="168"/>
      <c r="J234" s="169">
        <f>ROUND(I234*H234,0)</f>
        <v>0</v>
      </c>
      <c r="K234" s="165" t="s">
        <v>128</v>
      </c>
      <c r="L234" s="33"/>
      <c r="M234" s="170" t="s">
        <v>3</v>
      </c>
      <c r="N234" s="171" t="s">
        <v>42</v>
      </c>
      <c r="O234" s="34"/>
      <c r="P234" s="172">
        <f>O234*H234</f>
        <v>0</v>
      </c>
      <c r="Q234" s="172">
        <v>0</v>
      </c>
      <c r="R234" s="172">
        <f>Q234*H234</f>
        <v>0</v>
      </c>
      <c r="S234" s="172">
        <v>0</v>
      </c>
      <c r="T234" s="173">
        <f>S234*H234</f>
        <v>0</v>
      </c>
      <c r="AR234" s="16" t="s">
        <v>129</v>
      </c>
      <c r="AT234" s="16" t="s">
        <v>124</v>
      </c>
      <c r="AU234" s="16" t="s">
        <v>78</v>
      </c>
      <c r="AY234" s="16" t="s">
        <v>122</v>
      </c>
      <c r="BE234" s="174">
        <f>IF(N234="základní",J234,0)</f>
        <v>0</v>
      </c>
      <c r="BF234" s="174">
        <f>IF(N234="snížená",J234,0)</f>
        <v>0</v>
      </c>
      <c r="BG234" s="174">
        <f>IF(N234="zákl. přenesená",J234,0)</f>
        <v>0</v>
      </c>
      <c r="BH234" s="174">
        <f>IF(N234="sníž. přenesená",J234,0)</f>
        <v>0</v>
      </c>
      <c r="BI234" s="174">
        <f>IF(N234="nulová",J234,0)</f>
        <v>0</v>
      </c>
      <c r="BJ234" s="16" t="s">
        <v>9</v>
      </c>
      <c r="BK234" s="174">
        <f>ROUND(I234*H234,0)</f>
        <v>0</v>
      </c>
      <c r="BL234" s="16" t="s">
        <v>129</v>
      </c>
      <c r="BM234" s="16" t="s">
        <v>363</v>
      </c>
    </row>
    <row r="235" spans="2:65" s="11" customFormat="1" x14ac:dyDescent="0.3">
      <c r="B235" s="175"/>
      <c r="D235" s="185" t="s">
        <v>131</v>
      </c>
      <c r="E235" s="184" t="s">
        <v>3</v>
      </c>
      <c r="F235" s="186" t="s">
        <v>314</v>
      </c>
      <c r="H235" s="187">
        <v>630.70000000000005</v>
      </c>
      <c r="I235" s="180"/>
      <c r="L235" s="175"/>
      <c r="M235" s="181"/>
      <c r="N235" s="182"/>
      <c r="O235" s="182"/>
      <c r="P235" s="182"/>
      <c r="Q235" s="182"/>
      <c r="R235" s="182"/>
      <c r="S235" s="182"/>
      <c r="T235" s="183"/>
      <c r="AT235" s="184" t="s">
        <v>131</v>
      </c>
      <c r="AU235" s="184" t="s">
        <v>78</v>
      </c>
      <c r="AV235" s="11" t="s">
        <v>78</v>
      </c>
      <c r="AW235" s="11" t="s">
        <v>35</v>
      </c>
      <c r="AX235" s="11" t="s">
        <v>71</v>
      </c>
      <c r="AY235" s="184" t="s">
        <v>122</v>
      </c>
    </row>
    <row r="236" spans="2:65" s="11" customFormat="1" x14ac:dyDescent="0.3">
      <c r="B236" s="175"/>
      <c r="D236" s="185" t="s">
        <v>131</v>
      </c>
      <c r="E236" s="184" t="s">
        <v>3</v>
      </c>
      <c r="F236" s="186" t="s">
        <v>315</v>
      </c>
      <c r="H236" s="187">
        <v>5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84" t="s">
        <v>131</v>
      </c>
      <c r="AU236" s="184" t="s">
        <v>78</v>
      </c>
      <c r="AV236" s="11" t="s">
        <v>78</v>
      </c>
      <c r="AW236" s="11" t="s">
        <v>35</v>
      </c>
      <c r="AX236" s="11" t="s">
        <v>71</v>
      </c>
      <c r="AY236" s="184" t="s">
        <v>122</v>
      </c>
    </row>
    <row r="237" spans="2:65" s="11" customFormat="1" x14ac:dyDescent="0.3">
      <c r="B237" s="175"/>
      <c r="D237" s="185" t="s">
        <v>131</v>
      </c>
      <c r="E237" s="184" t="s">
        <v>3</v>
      </c>
      <c r="F237" s="186" t="s">
        <v>316</v>
      </c>
      <c r="H237" s="187">
        <v>24.8</v>
      </c>
      <c r="I237" s="180"/>
      <c r="L237" s="175"/>
      <c r="M237" s="181"/>
      <c r="N237" s="182"/>
      <c r="O237" s="182"/>
      <c r="P237" s="182"/>
      <c r="Q237" s="182"/>
      <c r="R237" s="182"/>
      <c r="S237" s="182"/>
      <c r="T237" s="183"/>
      <c r="AT237" s="184" t="s">
        <v>131</v>
      </c>
      <c r="AU237" s="184" t="s">
        <v>78</v>
      </c>
      <c r="AV237" s="11" t="s">
        <v>78</v>
      </c>
      <c r="AW237" s="11" t="s">
        <v>35</v>
      </c>
      <c r="AX237" s="11" t="s">
        <v>71</v>
      </c>
      <c r="AY237" s="184" t="s">
        <v>122</v>
      </c>
    </row>
    <row r="238" spans="2:65" s="12" customFormat="1" x14ac:dyDescent="0.3">
      <c r="B238" s="188"/>
      <c r="D238" s="176" t="s">
        <v>131</v>
      </c>
      <c r="E238" s="196" t="s">
        <v>3</v>
      </c>
      <c r="F238" s="197" t="s">
        <v>318</v>
      </c>
      <c r="H238" s="198">
        <v>660.5</v>
      </c>
      <c r="I238" s="192"/>
      <c r="L238" s="188"/>
      <c r="M238" s="193"/>
      <c r="N238" s="194"/>
      <c r="O238" s="194"/>
      <c r="P238" s="194"/>
      <c r="Q238" s="194"/>
      <c r="R238" s="194"/>
      <c r="S238" s="194"/>
      <c r="T238" s="195"/>
      <c r="AT238" s="189" t="s">
        <v>131</v>
      </c>
      <c r="AU238" s="189" t="s">
        <v>78</v>
      </c>
      <c r="AV238" s="12" t="s">
        <v>139</v>
      </c>
      <c r="AW238" s="12" t="s">
        <v>35</v>
      </c>
      <c r="AX238" s="12" t="s">
        <v>9</v>
      </c>
      <c r="AY238" s="189" t="s">
        <v>122</v>
      </c>
    </row>
    <row r="239" spans="2:65" s="1" customFormat="1" ht="22.5" customHeight="1" x14ac:dyDescent="0.3">
      <c r="B239" s="162"/>
      <c r="C239" s="163" t="s">
        <v>364</v>
      </c>
      <c r="D239" s="163" t="s">
        <v>124</v>
      </c>
      <c r="E239" s="164" t="s">
        <v>365</v>
      </c>
      <c r="F239" s="165" t="s">
        <v>366</v>
      </c>
      <c r="G239" s="166" t="s">
        <v>127</v>
      </c>
      <c r="H239" s="167">
        <v>33.9</v>
      </c>
      <c r="I239" s="168"/>
      <c r="J239" s="169">
        <f>ROUND(I239*H239,0)</f>
        <v>0</v>
      </c>
      <c r="K239" s="165" t="s">
        <v>128</v>
      </c>
      <c r="L239" s="33"/>
      <c r="M239" s="170" t="s">
        <v>3</v>
      </c>
      <c r="N239" s="171" t="s">
        <v>42</v>
      </c>
      <c r="O239" s="34"/>
      <c r="P239" s="172">
        <f>O239*H239</f>
        <v>0</v>
      </c>
      <c r="Q239" s="172">
        <v>8.5650000000000004E-2</v>
      </c>
      <c r="R239" s="172">
        <f>Q239*H239</f>
        <v>2.9035350000000002</v>
      </c>
      <c r="S239" s="172">
        <v>0</v>
      </c>
      <c r="T239" s="173">
        <f>S239*H239</f>
        <v>0</v>
      </c>
      <c r="AR239" s="16" t="s">
        <v>129</v>
      </c>
      <c r="AT239" s="16" t="s">
        <v>124</v>
      </c>
      <c r="AU239" s="16" t="s">
        <v>78</v>
      </c>
      <c r="AY239" s="16" t="s">
        <v>122</v>
      </c>
      <c r="BE239" s="174">
        <f>IF(N239="základní",J239,0)</f>
        <v>0</v>
      </c>
      <c r="BF239" s="174">
        <f>IF(N239="snížená",J239,0)</f>
        <v>0</v>
      </c>
      <c r="BG239" s="174">
        <f>IF(N239="zákl. přenesená",J239,0)</f>
        <v>0</v>
      </c>
      <c r="BH239" s="174">
        <f>IF(N239="sníž. přenesená",J239,0)</f>
        <v>0</v>
      </c>
      <c r="BI239" s="174">
        <f>IF(N239="nulová",J239,0)</f>
        <v>0</v>
      </c>
      <c r="BJ239" s="16" t="s">
        <v>9</v>
      </c>
      <c r="BK239" s="174">
        <f>ROUND(I239*H239,0)</f>
        <v>0</v>
      </c>
      <c r="BL239" s="16" t="s">
        <v>129</v>
      </c>
      <c r="BM239" s="16" t="s">
        <v>367</v>
      </c>
    </row>
    <row r="240" spans="2:65" s="11" customFormat="1" x14ac:dyDescent="0.3">
      <c r="B240" s="175"/>
      <c r="D240" s="185" t="s">
        <v>131</v>
      </c>
      <c r="E240" s="184" t="s">
        <v>3</v>
      </c>
      <c r="F240" s="186" t="s">
        <v>317</v>
      </c>
      <c r="H240" s="187">
        <v>33.9</v>
      </c>
      <c r="I240" s="180"/>
      <c r="L240" s="175"/>
      <c r="M240" s="181"/>
      <c r="N240" s="182"/>
      <c r="O240" s="182"/>
      <c r="P240" s="182"/>
      <c r="Q240" s="182"/>
      <c r="R240" s="182"/>
      <c r="S240" s="182"/>
      <c r="T240" s="183"/>
      <c r="AT240" s="184" t="s">
        <v>131</v>
      </c>
      <c r="AU240" s="184" t="s">
        <v>78</v>
      </c>
      <c r="AV240" s="11" t="s">
        <v>78</v>
      </c>
      <c r="AW240" s="11" t="s">
        <v>35</v>
      </c>
      <c r="AX240" s="11" t="s">
        <v>71</v>
      </c>
      <c r="AY240" s="184" t="s">
        <v>122</v>
      </c>
    </row>
    <row r="241" spans="2:65" s="12" customFormat="1" x14ac:dyDescent="0.3">
      <c r="B241" s="188"/>
      <c r="D241" s="176" t="s">
        <v>131</v>
      </c>
      <c r="E241" s="196" t="s">
        <v>3</v>
      </c>
      <c r="F241" s="197" t="s">
        <v>318</v>
      </c>
      <c r="H241" s="198">
        <v>33.9</v>
      </c>
      <c r="I241" s="192"/>
      <c r="L241" s="188"/>
      <c r="M241" s="193"/>
      <c r="N241" s="194"/>
      <c r="O241" s="194"/>
      <c r="P241" s="194"/>
      <c r="Q241" s="194"/>
      <c r="R241" s="194"/>
      <c r="S241" s="194"/>
      <c r="T241" s="195"/>
      <c r="AT241" s="189" t="s">
        <v>131</v>
      </c>
      <c r="AU241" s="189" t="s">
        <v>78</v>
      </c>
      <c r="AV241" s="12" t="s">
        <v>139</v>
      </c>
      <c r="AW241" s="12" t="s">
        <v>35</v>
      </c>
      <c r="AX241" s="12" t="s">
        <v>9</v>
      </c>
      <c r="AY241" s="189" t="s">
        <v>122</v>
      </c>
    </row>
    <row r="242" spans="2:65" s="1" customFormat="1" ht="22.5" customHeight="1" x14ac:dyDescent="0.3">
      <c r="B242" s="162"/>
      <c r="C242" s="199" t="s">
        <v>368</v>
      </c>
      <c r="D242" s="199" t="s">
        <v>219</v>
      </c>
      <c r="E242" s="200" t="s">
        <v>369</v>
      </c>
      <c r="F242" s="201" t="s">
        <v>370</v>
      </c>
      <c r="G242" s="202" t="s">
        <v>127</v>
      </c>
      <c r="H242" s="203">
        <v>34.917000000000002</v>
      </c>
      <c r="I242" s="204"/>
      <c r="J242" s="205">
        <f>ROUND(I242*H242,0)</f>
        <v>0</v>
      </c>
      <c r="K242" s="201" t="s">
        <v>128</v>
      </c>
      <c r="L242" s="206"/>
      <c r="M242" s="207" t="s">
        <v>3</v>
      </c>
      <c r="N242" s="208" t="s">
        <v>42</v>
      </c>
      <c r="O242" s="34"/>
      <c r="P242" s="172">
        <f>O242*H242</f>
        <v>0</v>
      </c>
      <c r="Q242" s="172">
        <v>0.17599999999999999</v>
      </c>
      <c r="R242" s="172">
        <f>Q242*H242</f>
        <v>6.1453920000000002</v>
      </c>
      <c r="S242" s="172">
        <v>0</v>
      </c>
      <c r="T242" s="173">
        <f>S242*H242</f>
        <v>0</v>
      </c>
      <c r="AR242" s="16" t="s">
        <v>162</v>
      </c>
      <c r="AT242" s="16" t="s">
        <v>219</v>
      </c>
      <c r="AU242" s="16" t="s">
        <v>78</v>
      </c>
      <c r="AY242" s="16" t="s">
        <v>122</v>
      </c>
      <c r="BE242" s="174">
        <f>IF(N242="základní",J242,0)</f>
        <v>0</v>
      </c>
      <c r="BF242" s="174">
        <f>IF(N242="snížená",J242,0)</f>
        <v>0</v>
      </c>
      <c r="BG242" s="174">
        <f>IF(N242="zákl. přenesená",J242,0)</f>
        <v>0</v>
      </c>
      <c r="BH242" s="174">
        <f>IF(N242="sníž. přenesená",J242,0)</f>
        <v>0</v>
      </c>
      <c r="BI242" s="174">
        <f>IF(N242="nulová",J242,0)</f>
        <v>0</v>
      </c>
      <c r="BJ242" s="16" t="s">
        <v>9</v>
      </c>
      <c r="BK242" s="174">
        <f>ROUND(I242*H242,0)</f>
        <v>0</v>
      </c>
      <c r="BL242" s="16" t="s">
        <v>129</v>
      </c>
      <c r="BM242" s="16" t="s">
        <v>371</v>
      </c>
    </row>
    <row r="243" spans="2:65" s="11" customFormat="1" x14ac:dyDescent="0.3">
      <c r="B243" s="175"/>
      <c r="D243" s="185" t="s">
        <v>131</v>
      </c>
      <c r="E243" s="184" t="s">
        <v>3</v>
      </c>
      <c r="F243" s="186" t="s">
        <v>372</v>
      </c>
      <c r="H243" s="187">
        <v>34.917000000000002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84" t="s">
        <v>131</v>
      </c>
      <c r="AU243" s="184" t="s">
        <v>78</v>
      </c>
      <c r="AV243" s="11" t="s">
        <v>78</v>
      </c>
      <c r="AW243" s="11" t="s">
        <v>35</v>
      </c>
      <c r="AX243" s="11" t="s">
        <v>71</v>
      </c>
      <c r="AY243" s="184" t="s">
        <v>122</v>
      </c>
    </row>
    <row r="244" spans="2:65" s="12" customFormat="1" x14ac:dyDescent="0.3">
      <c r="B244" s="188"/>
      <c r="D244" s="176" t="s">
        <v>131</v>
      </c>
      <c r="E244" s="196" t="s">
        <v>3</v>
      </c>
      <c r="F244" s="197" t="s">
        <v>318</v>
      </c>
      <c r="H244" s="198">
        <v>34.917000000000002</v>
      </c>
      <c r="I244" s="192"/>
      <c r="L244" s="188"/>
      <c r="M244" s="193"/>
      <c r="N244" s="194"/>
      <c r="O244" s="194"/>
      <c r="P244" s="194"/>
      <c r="Q244" s="194"/>
      <c r="R244" s="194"/>
      <c r="S244" s="194"/>
      <c r="T244" s="195"/>
      <c r="AT244" s="189" t="s">
        <v>131</v>
      </c>
      <c r="AU244" s="189" t="s">
        <v>78</v>
      </c>
      <c r="AV244" s="12" t="s">
        <v>139</v>
      </c>
      <c r="AW244" s="12" t="s">
        <v>35</v>
      </c>
      <c r="AX244" s="12" t="s">
        <v>9</v>
      </c>
      <c r="AY244" s="189" t="s">
        <v>122</v>
      </c>
    </row>
    <row r="245" spans="2:65" s="1" customFormat="1" ht="22.5" customHeight="1" x14ac:dyDescent="0.3">
      <c r="B245" s="162"/>
      <c r="C245" s="163" t="s">
        <v>373</v>
      </c>
      <c r="D245" s="163" t="s">
        <v>124</v>
      </c>
      <c r="E245" s="164" t="s">
        <v>374</v>
      </c>
      <c r="F245" s="165" t="s">
        <v>375</v>
      </c>
      <c r="G245" s="166" t="s">
        <v>127</v>
      </c>
      <c r="H245" s="167">
        <v>11.7</v>
      </c>
      <c r="I245" s="168"/>
      <c r="J245" s="169">
        <f>ROUND(I245*H245,0)</f>
        <v>0</v>
      </c>
      <c r="K245" s="165" t="s">
        <v>128</v>
      </c>
      <c r="L245" s="33"/>
      <c r="M245" s="170" t="s">
        <v>3</v>
      </c>
      <c r="N245" s="171" t="s">
        <v>42</v>
      </c>
      <c r="O245" s="34"/>
      <c r="P245" s="172">
        <f>O245*H245</f>
        <v>0</v>
      </c>
      <c r="Q245" s="172">
        <v>0.52321399999999996</v>
      </c>
      <c r="R245" s="172">
        <f>Q245*H245</f>
        <v>6.121603799999999</v>
      </c>
      <c r="S245" s="172">
        <v>0</v>
      </c>
      <c r="T245" s="173">
        <f>S245*H245</f>
        <v>0</v>
      </c>
      <c r="AR245" s="16" t="s">
        <v>129</v>
      </c>
      <c r="AT245" s="16" t="s">
        <v>124</v>
      </c>
      <c r="AU245" s="16" t="s">
        <v>78</v>
      </c>
      <c r="AY245" s="16" t="s">
        <v>122</v>
      </c>
      <c r="BE245" s="174">
        <f>IF(N245="základní",J245,0)</f>
        <v>0</v>
      </c>
      <c r="BF245" s="174">
        <f>IF(N245="snížená",J245,0)</f>
        <v>0</v>
      </c>
      <c r="BG245" s="174">
        <f>IF(N245="zákl. přenesená",J245,0)</f>
        <v>0</v>
      </c>
      <c r="BH245" s="174">
        <f>IF(N245="sníž. přenesená",J245,0)</f>
        <v>0</v>
      </c>
      <c r="BI245" s="174">
        <f>IF(N245="nulová",J245,0)</f>
        <v>0</v>
      </c>
      <c r="BJ245" s="16" t="s">
        <v>9</v>
      </c>
      <c r="BK245" s="174">
        <f>ROUND(I245*H245,0)</f>
        <v>0</v>
      </c>
      <c r="BL245" s="16" t="s">
        <v>129</v>
      </c>
      <c r="BM245" s="16" t="s">
        <v>376</v>
      </c>
    </row>
    <row r="246" spans="2:65" s="11" customFormat="1" x14ac:dyDescent="0.3">
      <c r="B246" s="175"/>
      <c r="D246" s="185" t="s">
        <v>131</v>
      </c>
      <c r="E246" s="184" t="s">
        <v>3</v>
      </c>
      <c r="F246" s="186" t="s">
        <v>377</v>
      </c>
      <c r="H246" s="187">
        <v>11.7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84" t="s">
        <v>131</v>
      </c>
      <c r="AU246" s="184" t="s">
        <v>78</v>
      </c>
      <c r="AV246" s="11" t="s">
        <v>78</v>
      </c>
      <c r="AW246" s="11" t="s">
        <v>35</v>
      </c>
      <c r="AX246" s="11" t="s">
        <v>9</v>
      </c>
      <c r="AY246" s="184" t="s">
        <v>122</v>
      </c>
    </row>
    <row r="247" spans="2:65" s="10" customFormat="1" ht="29.85" customHeight="1" x14ac:dyDescent="0.3">
      <c r="B247" s="148"/>
      <c r="D247" s="159" t="s">
        <v>70</v>
      </c>
      <c r="E247" s="160" t="s">
        <v>162</v>
      </c>
      <c r="F247" s="160" t="s">
        <v>378</v>
      </c>
      <c r="I247" s="151"/>
      <c r="J247" s="161">
        <f>BK247</f>
        <v>0</v>
      </c>
      <c r="L247" s="148"/>
      <c r="M247" s="153"/>
      <c r="N247" s="154"/>
      <c r="O247" s="154"/>
      <c r="P247" s="155">
        <f>SUM(P248:P270)</f>
        <v>0</v>
      </c>
      <c r="Q247" s="154"/>
      <c r="R247" s="155">
        <f>SUM(R248:R270)</f>
        <v>11.792237699999999</v>
      </c>
      <c r="S247" s="154"/>
      <c r="T247" s="156">
        <f>SUM(T248:T270)</f>
        <v>0</v>
      </c>
      <c r="AR247" s="149" t="s">
        <v>9</v>
      </c>
      <c r="AT247" s="157" t="s">
        <v>70</v>
      </c>
      <c r="AU247" s="157" t="s">
        <v>9</v>
      </c>
      <c r="AY247" s="149" t="s">
        <v>122</v>
      </c>
      <c r="BK247" s="158">
        <f>SUM(BK248:BK270)</f>
        <v>0</v>
      </c>
    </row>
    <row r="248" spans="2:65" s="1" customFormat="1" ht="31.5" customHeight="1" x14ac:dyDescent="0.3">
      <c r="B248" s="162"/>
      <c r="C248" s="163" t="s">
        <v>379</v>
      </c>
      <c r="D248" s="163" t="s">
        <v>124</v>
      </c>
      <c r="E248" s="164" t="s">
        <v>380</v>
      </c>
      <c r="F248" s="165" t="s">
        <v>381</v>
      </c>
      <c r="G248" s="166" t="s">
        <v>135</v>
      </c>
      <c r="H248" s="167">
        <v>10.5</v>
      </c>
      <c r="I248" s="168"/>
      <c r="J248" s="169">
        <f>ROUND(I248*H248,0)</f>
        <v>0</v>
      </c>
      <c r="K248" s="165" t="s">
        <v>128</v>
      </c>
      <c r="L248" s="33"/>
      <c r="M248" s="170" t="s">
        <v>3</v>
      </c>
      <c r="N248" s="171" t="s">
        <v>42</v>
      </c>
      <c r="O248" s="34"/>
      <c r="P248" s="172">
        <f>O248*H248</f>
        <v>0</v>
      </c>
      <c r="Q248" s="172">
        <v>0</v>
      </c>
      <c r="R248" s="172">
        <f>Q248*H248</f>
        <v>0</v>
      </c>
      <c r="S248" s="172">
        <v>0</v>
      </c>
      <c r="T248" s="173">
        <f>S248*H248</f>
        <v>0</v>
      </c>
      <c r="AR248" s="16" t="s">
        <v>129</v>
      </c>
      <c r="AT248" s="16" t="s">
        <v>124</v>
      </c>
      <c r="AU248" s="16" t="s">
        <v>78</v>
      </c>
      <c r="AY248" s="16" t="s">
        <v>122</v>
      </c>
      <c r="BE248" s="174">
        <f>IF(N248="základní",J248,0)</f>
        <v>0</v>
      </c>
      <c r="BF248" s="174">
        <f>IF(N248="snížená",J248,0)</f>
        <v>0</v>
      </c>
      <c r="BG248" s="174">
        <f>IF(N248="zákl. přenesená",J248,0)</f>
        <v>0</v>
      </c>
      <c r="BH248" s="174">
        <f>IF(N248="sníž. přenesená",J248,0)</f>
        <v>0</v>
      </c>
      <c r="BI248" s="174">
        <f>IF(N248="nulová",J248,0)</f>
        <v>0</v>
      </c>
      <c r="BJ248" s="16" t="s">
        <v>9</v>
      </c>
      <c r="BK248" s="174">
        <f>ROUND(I248*H248,0)</f>
        <v>0</v>
      </c>
      <c r="BL248" s="16" t="s">
        <v>129</v>
      </c>
      <c r="BM248" s="16" t="s">
        <v>382</v>
      </c>
    </row>
    <row r="249" spans="2:65" s="11" customFormat="1" x14ac:dyDescent="0.3">
      <c r="B249" s="175"/>
      <c r="D249" s="185" t="s">
        <v>131</v>
      </c>
      <c r="E249" s="184" t="s">
        <v>3</v>
      </c>
      <c r="F249" s="186" t="s">
        <v>383</v>
      </c>
      <c r="H249" s="187">
        <v>10.5</v>
      </c>
      <c r="I249" s="180"/>
      <c r="L249" s="175"/>
      <c r="M249" s="181"/>
      <c r="N249" s="182"/>
      <c r="O249" s="182"/>
      <c r="P249" s="182"/>
      <c r="Q249" s="182"/>
      <c r="R249" s="182"/>
      <c r="S249" s="182"/>
      <c r="T249" s="183"/>
      <c r="AT249" s="184" t="s">
        <v>131</v>
      </c>
      <c r="AU249" s="184" t="s">
        <v>78</v>
      </c>
      <c r="AV249" s="11" t="s">
        <v>78</v>
      </c>
      <c r="AW249" s="11" t="s">
        <v>35</v>
      </c>
      <c r="AX249" s="11" t="s">
        <v>71</v>
      </c>
      <c r="AY249" s="184" t="s">
        <v>122</v>
      </c>
    </row>
    <row r="250" spans="2:65" s="12" customFormat="1" x14ac:dyDescent="0.3">
      <c r="B250" s="188"/>
      <c r="D250" s="176" t="s">
        <v>131</v>
      </c>
      <c r="E250" s="196" t="s">
        <v>3</v>
      </c>
      <c r="F250" s="197" t="s">
        <v>138</v>
      </c>
      <c r="H250" s="198">
        <v>10.5</v>
      </c>
      <c r="I250" s="192"/>
      <c r="L250" s="188"/>
      <c r="M250" s="193"/>
      <c r="N250" s="194"/>
      <c r="O250" s="194"/>
      <c r="P250" s="194"/>
      <c r="Q250" s="194"/>
      <c r="R250" s="194"/>
      <c r="S250" s="194"/>
      <c r="T250" s="195"/>
      <c r="AT250" s="189" t="s">
        <v>131</v>
      </c>
      <c r="AU250" s="189" t="s">
        <v>78</v>
      </c>
      <c r="AV250" s="12" t="s">
        <v>139</v>
      </c>
      <c r="AW250" s="12" t="s">
        <v>35</v>
      </c>
      <c r="AX250" s="12" t="s">
        <v>9</v>
      </c>
      <c r="AY250" s="189" t="s">
        <v>122</v>
      </c>
    </row>
    <row r="251" spans="2:65" s="1" customFormat="1" ht="22.5" customHeight="1" x14ac:dyDescent="0.3">
      <c r="B251" s="162"/>
      <c r="C251" s="163" t="s">
        <v>384</v>
      </c>
      <c r="D251" s="163" t="s">
        <v>124</v>
      </c>
      <c r="E251" s="164" t="s">
        <v>385</v>
      </c>
      <c r="F251" s="165" t="s">
        <v>386</v>
      </c>
      <c r="G251" s="166" t="s">
        <v>387</v>
      </c>
      <c r="H251" s="167">
        <v>1</v>
      </c>
      <c r="I251" s="168"/>
      <c r="J251" s="169">
        <f>ROUND(I251*H251,0)</f>
        <v>0</v>
      </c>
      <c r="K251" s="165" t="s">
        <v>128</v>
      </c>
      <c r="L251" s="33"/>
      <c r="M251" s="170" t="s">
        <v>3</v>
      </c>
      <c r="N251" s="171" t="s">
        <v>42</v>
      </c>
      <c r="O251" s="34"/>
      <c r="P251" s="172">
        <f>O251*H251</f>
        <v>0</v>
      </c>
      <c r="Q251" s="172">
        <v>2.7528E-2</v>
      </c>
      <c r="R251" s="172">
        <f>Q251*H251</f>
        <v>2.7528E-2</v>
      </c>
      <c r="S251" s="172">
        <v>0</v>
      </c>
      <c r="T251" s="173">
        <f>S251*H251</f>
        <v>0</v>
      </c>
      <c r="AR251" s="16" t="s">
        <v>129</v>
      </c>
      <c r="AT251" s="16" t="s">
        <v>124</v>
      </c>
      <c r="AU251" s="16" t="s">
        <v>78</v>
      </c>
      <c r="AY251" s="16" t="s">
        <v>122</v>
      </c>
      <c r="BE251" s="174">
        <f>IF(N251="základní",J251,0)</f>
        <v>0</v>
      </c>
      <c r="BF251" s="174">
        <f>IF(N251="snížená",J251,0)</f>
        <v>0</v>
      </c>
      <c r="BG251" s="174">
        <f>IF(N251="zákl. přenesená",J251,0)</f>
        <v>0</v>
      </c>
      <c r="BH251" s="174">
        <f>IF(N251="sníž. přenesená",J251,0)</f>
        <v>0</v>
      </c>
      <c r="BI251" s="174">
        <f>IF(N251="nulová",J251,0)</f>
        <v>0</v>
      </c>
      <c r="BJ251" s="16" t="s">
        <v>9</v>
      </c>
      <c r="BK251" s="174">
        <f>ROUND(I251*H251,0)</f>
        <v>0</v>
      </c>
      <c r="BL251" s="16" t="s">
        <v>129</v>
      </c>
      <c r="BM251" s="16" t="s">
        <v>388</v>
      </c>
    </row>
    <row r="252" spans="2:65" s="11" customFormat="1" x14ac:dyDescent="0.3">
      <c r="B252" s="175"/>
      <c r="D252" s="176" t="s">
        <v>131</v>
      </c>
      <c r="E252" s="177" t="s">
        <v>3</v>
      </c>
      <c r="F252" s="178" t="s">
        <v>389</v>
      </c>
      <c r="H252" s="179">
        <v>1</v>
      </c>
      <c r="I252" s="180"/>
      <c r="L252" s="175"/>
      <c r="M252" s="181"/>
      <c r="N252" s="182"/>
      <c r="O252" s="182"/>
      <c r="P252" s="182"/>
      <c r="Q252" s="182"/>
      <c r="R252" s="182"/>
      <c r="S252" s="182"/>
      <c r="T252" s="183"/>
      <c r="AT252" s="184" t="s">
        <v>131</v>
      </c>
      <c r="AU252" s="184" t="s">
        <v>78</v>
      </c>
      <c r="AV252" s="11" t="s">
        <v>78</v>
      </c>
      <c r="AW252" s="11" t="s">
        <v>35</v>
      </c>
      <c r="AX252" s="11" t="s">
        <v>9</v>
      </c>
      <c r="AY252" s="184" t="s">
        <v>122</v>
      </c>
    </row>
    <row r="253" spans="2:65" s="1" customFormat="1" ht="22.5" customHeight="1" x14ac:dyDescent="0.3">
      <c r="B253" s="162"/>
      <c r="C253" s="199" t="s">
        <v>390</v>
      </c>
      <c r="D253" s="199" t="s">
        <v>219</v>
      </c>
      <c r="E253" s="200" t="s">
        <v>391</v>
      </c>
      <c r="F253" s="201" t="s">
        <v>392</v>
      </c>
      <c r="G253" s="202" t="s">
        <v>387</v>
      </c>
      <c r="H253" s="203">
        <v>1</v>
      </c>
      <c r="I253" s="204"/>
      <c r="J253" s="205">
        <f>ROUND(I253*H253,0)</f>
        <v>0</v>
      </c>
      <c r="K253" s="201" t="s">
        <v>3</v>
      </c>
      <c r="L253" s="206"/>
      <c r="M253" s="207" t="s">
        <v>3</v>
      </c>
      <c r="N253" s="208" t="s">
        <v>42</v>
      </c>
      <c r="O253" s="34"/>
      <c r="P253" s="172">
        <f>O253*H253</f>
        <v>0</v>
      </c>
      <c r="Q253" s="172">
        <v>2.5</v>
      </c>
      <c r="R253" s="172">
        <f>Q253*H253</f>
        <v>2.5</v>
      </c>
      <c r="S253" s="172">
        <v>0</v>
      </c>
      <c r="T253" s="173">
        <f>S253*H253</f>
        <v>0</v>
      </c>
      <c r="AR253" s="16" t="s">
        <v>162</v>
      </c>
      <c r="AT253" s="16" t="s">
        <v>219</v>
      </c>
      <c r="AU253" s="16" t="s">
        <v>78</v>
      </c>
      <c r="AY253" s="16" t="s">
        <v>122</v>
      </c>
      <c r="BE253" s="174">
        <f>IF(N253="základní",J253,0)</f>
        <v>0</v>
      </c>
      <c r="BF253" s="174">
        <f>IF(N253="snížená",J253,0)</f>
        <v>0</v>
      </c>
      <c r="BG253" s="174">
        <f>IF(N253="zákl. přenesená",J253,0)</f>
        <v>0</v>
      </c>
      <c r="BH253" s="174">
        <f>IF(N253="sníž. přenesená",J253,0)</f>
        <v>0</v>
      </c>
      <c r="BI253" s="174">
        <f>IF(N253="nulová",J253,0)</f>
        <v>0</v>
      </c>
      <c r="BJ253" s="16" t="s">
        <v>9</v>
      </c>
      <c r="BK253" s="174">
        <f>ROUND(I253*H253,0)</f>
        <v>0</v>
      </c>
      <c r="BL253" s="16" t="s">
        <v>129</v>
      </c>
      <c r="BM253" s="16" t="s">
        <v>393</v>
      </c>
    </row>
    <row r="254" spans="2:65" s="11" customFormat="1" x14ac:dyDescent="0.3">
      <c r="B254" s="175"/>
      <c r="D254" s="176" t="s">
        <v>131</v>
      </c>
      <c r="E254" s="177" t="s">
        <v>3</v>
      </c>
      <c r="F254" s="178" t="s">
        <v>389</v>
      </c>
      <c r="H254" s="179">
        <v>1</v>
      </c>
      <c r="I254" s="180"/>
      <c r="L254" s="175"/>
      <c r="M254" s="181"/>
      <c r="N254" s="182"/>
      <c r="O254" s="182"/>
      <c r="P254" s="182"/>
      <c r="Q254" s="182"/>
      <c r="R254" s="182"/>
      <c r="S254" s="182"/>
      <c r="T254" s="183"/>
      <c r="AT254" s="184" t="s">
        <v>131</v>
      </c>
      <c r="AU254" s="184" t="s">
        <v>78</v>
      </c>
      <c r="AV254" s="11" t="s">
        <v>78</v>
      </c>
      <c r="AW254" s="11" t="s">
        <v>35</v>
      </c>
      <c r="AX254" s="11" t="s">
        <v>9</v>
      </c>
      <c r="AY254" s="184" t="s">
        <v>122</v>
      </c>
    </row>
    <row r="255" spans="2:65" s="1" customFormat="1" ht="22.5" customHeight="1" x14ac:dyDescent="0.3">
      <c r="B255" s="162"/>
      <c r="C255" s="163" t="s">
        <v>394</v>
      </c>
      <c r="D255" s="163" t="s">
        <v>124</v>
      </c>
      <c r="E255" s="164" t="s">
        <v>395</v>
      </c>
      <c r="F255" s="165" t="s">
        <v>396</v>
      </c>
      <c r="G255" s="166" t="s">
        <v>127</v>
      </c>
      <c r="H255" s="167">
        <v>42</v>
      </c>
      <c r="I255" s="168"/>
      <c r="J255" s="169">
        <f>ROUND(I255*H255,0)</f>
        <v>0</v>
      </c>
      <c r="K255" s="165" t="s">
        <v>128</v>
      </c>
      <c r="L255" s="33"/>
      <c r="M255" s="170" t="s">
        <v>3</v>
      </c>
      <c r="N255" s="171" t="s">
        <v>42</v>
      </c>
      <c r="O255" s="34"/>
      <c r="P255" s="172">
        <f>O255*H255</f>
        <v>0</v>
      </c>
      <c r="Q255" s="172">
        <v>4.6468500000000001E-3</v>
      </c>
      <c r="R255" s="172">
        <f>Q255*H255</f>
        <v>0.1951677</v>
      </c>
      <c r="S255" s="172">
        <v>0</v>
      </c>
      <c r="T255" s="173">
        <f>S255*H255</f>
        <v>0</v>
      </c>
      <c r="AR255" s="16" t="s">
        <v>129</v>
      </c>
      <c r="AT255" s="16" t="s">
        <v>124</v>
      </c>
      <c r="AU255" s="16" t="s">
        <v>78</v>
      </c>
      <c r="AY255" s="16" t="s">
        <v>122</v>
      </c>
      <c r="BE255" s="174">
        <f>IF(N255="základní",J255,0)</f>
        <v>0</v>
      </c>
      <c r="BF255" s="174">
        <f>IF(N255="snížená",J255,0)</f>
        <v>0</v>
      </c>
      <c r="BG255" s="174">
        <f>IF(N255="zákl. přenesená",J255,0)</f>
        <v>0</v>
      </c>
      <c r="BH255" s="174">
        <f>IF(N255="sníž. přenesená",J255,0)</f>
        <v>0</v>
      </c>
      <c r="BI255" s="174">
        <f>IF(N255="nulová",J255,0)</f>
        <v>0</v>
      </c>
      <c r="BJ255" s="16" t="s">
        <v>9</v>
      </c>
      <c r="BK255" s="174">
        <f>ROUND(I255*H255,0)</f>
        <v>0</v>
      </c>
      <c r="BL255" s="16" t="s">
        <v>129</v>
      </c>
      <c r="BM255" s="16" t="s">
        <v>397</v>
      </c>
    </row>
    <row r="256" spans="2:65" s="11" customFormat="1" x14ac:dyDescent="0.3">
      <c r="B256" s="175"/>
      <c r="D256" s="185" t="s">
        <v>131</v>
      </c>
      <c r="E256" s="184" t="s">
        <v>3</v>
      </c>
      <c r="F256" s="186" t="s">
        <v>398</v>
      </c>
      <c r="H256" s="187">
        <v>42</v>
      </c>
      <c r="I256" s="180"/>
      <c r="L256" s="175"/>
      <c r="M256" s="181"/>
      <c r="N256" s="182"/>
      <c r="O256" s="182"/>
      <c r="P256" s="182"/>
      <c r="Q256" s="182"/>
      <c r="R256" s="182"/>
      <c r="S256" s="182"/>
      <c r="T256" s="183"/>
      <c r="AT256" s="184" t="s">
        <v>131</v>
      </c>
      <c r="AU256" s="184" t="s">
        <v>78</v>
      </c>
      <c r="AV256" s="11" t="s">
        <v>78</v>
      </c>
      <c r="AW256" s="11" t="s">
        <v>35</v>
      </c>
      <c r="AX256" s="11" t="s">
        <v>71</v>
      </c>
      <c r="AY256" s="184" t="s">
        <v>122</v>
      </c>
    </row>
    <row r="257" spans="2:65" s="12" customFormat="1" x14ac:dyDescent="0.3">
      <c r="B257" s="188"/>
      <c r="D257" s="176" t="s">
        <v>131</v>
      </c>
      <c r="E257" s="196" t="s">
        <v>3</v>
      </c>
      <c r="F257" s="197" t="s">
        <v>138</v>
      </c>
      <c r="H257" s="198">
        <v>42</v>
      </c>
      <c r="I257" s="192"/>
      <c r="L257" s="188"/>
      <c r="M257" s="193"/>
      <c r="N257" s="194"/>
      <c r="O257" s="194"/>
      <c r="P257" s="194"/>
      <c r="Q257" s="194"/>
      <c r="R257" s="194"/>
      <c r="S257" s="194"/>
      <c r="T257" s="195"/>
      <c r="AT257" s="189" t="s">
        <v>131</v>
      </c>
      <c r="AU257" s="189" t="s">
        <v>78</v>
      </c>
      <c r="AV257" s="12" t="s">
        <v>139</v>
      </c>
      <c r="AW257" s="12" t="s">
        <v>35</v>
      </c>
      <c r="AX257" s="12" t="s">
        <v>9</v>
      </c>
      <c r="AY257" s="189" t="s">
        <v>122</v>
      </c>
    </row>
    <row r="258" spans="2:65" s="1" customFormat="1" ht="22.5" customHeight="1" x14ac:dyDescent="0.3">
      <c r="B258" s="162"/>
      <c r="C258" s="163" t="s">
        <v>399</v>
      </c>
      <c r="D258" s="163" t="s">
        <v>124</v>
      </c>
      <c r="E258" s="164" t="s">
        <v>400</v>
      </c>
      <c r="F258" s="165" t="s">
        <v>401</v>
      </c>
      <c r="G258" s="166" t="s">
        <v>387</v>
      </c>
      <c r="H258" s="167">
        <v>2</v>
      </c>
      <c r="I258" s="168"/>
      <c r="J258" s="169">
        <f>ROUND(I258*H258,0)</f>
        <v>0</v>
      </c>
      <c r="K258" s="165" t="s">
        <v>128</v>
      </c>
      <c r="L258" s="33"/>
      <c r="M258" s="170" t="s">
        <v>3</v>
      </c>
      <c r="N258" s="171" t="s">
        <v>42</v>
      </c>
      <c r="O258" s="34"/>
      <c r="P258" s="172">
        <f>O258*H258</f>
        <v>0</v>
      </c>
      <c r="Q258" s="172">
        <v>0.34089999999999998</v>
      </c>
      <c r="R258" s="172">
        <f>Q258*H258</f>
        <v>0.68179999999999996</v>
      </c>
      <c r="S258" s="172">
        <v>0</v>
      </c>
      <c r="T258" s="173">
        <f>S258*H258</f>
        <v>0</v>
      </c>
      <c r="AR258" s="16" t="s">
        <v>129</v>
      </c>
      <c r="AT258" s="16" t="s">
        <v>124</v>
      </c>
      <c r="AU258" s="16" t="s">
        <v>78</v>
      </c>
      <c r="AY258" s="16" t="s">
        <v>122</v>
      </c>
      <c r="BE258" s="174">
        <f>IF(N258="základní",J258,0)</f>
        <v>0</v>
      </c>
      <c r="BF258" s="174">
        <f>IF(N258="snížená",J258,0)</f>
        <v>0</v>
      </c>
      <c r="BG258" s="174">
        <f>IF(N258="zákl. přenesená",J258,0)</f>
        <v>0</v>
      </c>
      <c r="BH258" s="174">
        <f>IF(N258="sníž. přenesená",J258,0)</f>
        <v>0</v>
      </c>
      <c r="BI258" s="174">
        <f>IF(N258="nulová",J258,0)</f>
        <v>0</v>
      </c>
      <c r="BJ258" s="16" t="s">
        <v>9</v>
      </c>
      <c r="BK258" s="174">
        <f>ROUND(I258*H258,0)</f>
        <v>0</v>
      </c>
      <c r="BL258" s="16" t="s">
        <v>129</v>
      </c>
      <c r="BM258" s="16" t="s">
        <v>402</v>
      </c>
    </row>
    <row r="259" spans="2:65" s="11" customFormat="1" x14ac:dyDescent="0.3">
      <c r="B259" s="175"/>
      <c r="D259" s="176" t="s">
        <v>131</v>
      </c>
      <c r="E259" s="177" t="s">
        <v>3</v>
      </c>
      <c r="F259" s="178" t="s">
        <v>403</v>
      </c>
      <c r="H259" s="179">
        <v>2</v>
      </c>
      <c r="I259" s="180"/>
      <c r="L259" s="175"/>
      <c r="M259" s="181"/>
      <c r="N259" s="182"/>
      <c r="O259" s="182"/>
      <c r="P259" s="182"/>
      <c r="Q259" s="182"/>
      <c r="R259" s="182"/>
      <c r="S259" s="182"/>
      <c r="T259" s="183"/>
      <c r="AT259" s="184" t="s">
        <v>131</v>
      </c>
      <c r="AU259" s="184" t="s">
        <v>78</v>
      </c>
      <c r="AV259" s="11" t="s">
        <v>78</v>
      </c>
      <c r="AW259" s="11" t="s">
        <v>35</v>
      </c>
      <c r="AX259" s="11" t="s">
        <v>9</v>
      </c>
      <c r="AY259" s="184" t="s">
        <v>122</v>
      </c>
    </row>
    <row r="260" spans="2:65" s="1" customFormat="1" ht="22.5" customHeight="1" x14ac:dyDescent="0.3">
      <c r="B260" s="162"/>
      <c r="C260" s="199" t="s">
        <v>404</v>
      </c>
      <c r="D260" s="199" t="s">
        <v>219</v>
      </c>
      <c r="E260" s="200" t="s">
        <v>405</v>
      </c>
      <c r="F260" s="201" t="s">
        <v>406</v>
      </c>
      <c r="G260" s="202" t="s">
        <v>387</v>
      </c>
      <c r="H260" s="203">
        <v>2</v>
      </c>
      <c r="I260" s="204"/>
      <c r="J260" s="205">
        <f>ROUND(I260*H260,0)</f>
        <v>0</v>
      </c>
      <c r="K260" s="201" t="s">
        <v>3</v>
      </c>
      <c r="L260" s="206"/>
      <c r="M260" s="207" t="s">
        <v>3</v>
      </c>
      <c r="N260" s="208" t="s">
        <v>42</v>
      </c>
      <c r="O260" s="34"/>
      <c r="P260" s="172">
        <f>O260*H260</f>
        <v>0</v>
      </c>
      <c r="Q260" s="172">
        <v>0.5</v>
      </c>
      <c r="R260" s="172">
        <f>Q260*H260</f>
        <v>1</v>
      </c>
      <c r="S260" s="172">
        <v>0</v>
      </c>
      <c r="T260" s="173">
        <f>S260*H260</f>
        <v>0</v>
      </c>
      <c r="AR260" s="16" t="s">
        <v>162</v>
      </c>
      <c r="AT260" s="16" t="s">
        <v>219</v>
      </c>
      <c r="AU260" s="16" t="s">
        <v>78</v>
      </c>
      <c r="AY260" s="16" t="s">
        <v>122</v>
      </c>
      <c r="BE260" s="174">
        <f>IF(N260="základní",J260,0)</f>
        <v>0</v>
      </c>
      <c r="BF260" s="174">
        <f>IF(N260="snížená",J260,0)</f>
        <v>0</v>
      </c>
      <c r="BG260" s="174">
        <f>IF(N260="zákl. přenesená",J260,0)</f>
        <v>0</v>
      </c>
      <c r="BH260" s="174">
        <f>IF(N260="sníž. přenesená",J260,0)</f>
        <v>0</v>
      </c>
      <c r="BI260" s="174">
        <f>IF(N260="nulová",J260,0)</f>
        <v>0</v>
      </c>
      <c r="BJ260" s="16" t="s">
        <v>9</v>
      </c>
      <c r="BK260" s="174">
        <f>ROUND(I260*H260,0)</f>
        <v>0</v>
      </c>
      <c r="BL260" s="16" t="s">
        <v>129</v>
      </c>
      <c r="BM260" s="16" t="s">
        <v>407</v>
      </c>
    </row>
    <row r="261" spans="2:65" s="1" customFormat="1" ht="22.5" customHeight="1" x14ac:dyDescent="0.3">
      <c r="B261" s="162"/>
      <c r="C261" s="163" t="s">
        <v>408</v>
      </c>
      <c r="D261" s="163" t="s">
        <v>124</v>
      </c>
      <c r="E261" s="164" t="s">
        <v>409</v>
      </c>
      <c r="F261" s="165" t="s">
        <v>410</v>
      </c>
      <c r="G261" s="166" t="s">
        <v>387</v>
      </c>
      <c r="H261" s="167">
        <v>11</v>
      </c>
      <c r="I261" s="168"/>
      <c r="J261" s="169">
        <f>ROUND(I261*H261,0)</f>
        <v>0</v>
      </c>
      <c r="K261" s="165" t="s">
        <v>128</v>
      </c>
      <c r="L261" s="33"/>
      <c r="M261" s="170" t="s">
        <v>3</v>
      </c>
      <c r="N261" s="171" t="s">
        <v>42</v>
      </c>
      <c r="O261" s="34"/>
      <c r="P261" s="172">
        <f>O261*H261</f>
        <v>0</v>
      </c>
      <c r="Q261" s="172">
        <v>0.14494199999999999</v>
      </c>
      <c r="R261" s="172">
        <f>Q261*H261</f>
        <v>1.5943619999999998</v>
      </c>
      <c r="S261" s="172">
        <v>0</v>
      </c>
      <c r="T261" s="173">
        <f>S261*H261</f>
        <v>0</v>
      </c>
      <c r="AR261" s="16" t="s">
        <v>129</v>
      </c>
      <c r="AT261" s="16" t="s">
        <v>124</v>
      </c>
      <c r="AU261" s="16" t="s">
        <v>78</v>
      </c>
      <c r="AY261" s="16" t="s">
        <v>122</v>
      </c>
      <c r="BE261" s="174">
        <f>IF(N261="základní",J261,0)</f>
        <v>0</v>
      </c>
      <c r="BF261" s="174">
        <f>IF(N261="snížená",J261,0)</f>
        <v>0</v>
      </c>
      <c r="BG261" s="174">
        <f>IF(N261="zákl. přenesená",J261,0)</f>
        <v>0</v>
      </c>
      <c r="BH261" s="174">
        <f>IF(N261="sníž. přenesená",J261,0)</f>
        <v>0</v>
      </c>
      <c r="BI261" s="174">
        <f>IF(N261="nulová",J261,0)</f>
        <v>0</v>
      </c>
      <c r="BJ261" s="16" t="s">
        <v>9</v>
      </c>
      <c r="BK261" s="174">
        <f>ROUND(I261*H261,0)</f>
        <v>0</v>
      </c>
      <c r="BL261" s="16" t="s">
        <v>129</v>
      </c>
      <c r="BM261" s="16" t="s">
        <v>411</v>
      </c>
    </row>
    <row r="262" spans="2:65" s="11" customFormat="1" x14ac:dyDescent="0.3">
      <c r="B262" s="175"/>
      <c r="D262" s="176" t="s">
        <v>131</v>
      </c>
      <c r="E262" s="177" t="s">
        <v>3</v>
      </c>
      <c r="F262" s="178" t="s">
        <v>412</v>
      </c>
      <c r="H262" s="179">
        <v>11</v>
      </c>
      <c r="I262" s="180"/>
      <c r="L262" s="175"/>
      <c r="M262" s="181"/>
      <c r="N262" s="182"/>
      <c r="O262" s="182"/>
      <c r="P262" s="182"/>
      <c r="Q262" s="182"/>
      <c r="R262" s="182"/>
      <c r="S262" s="182"/>
      <c r="T262" s="183"/>
      <c r="AT262" s="184" t="s">
        <v>131</v>
      </c>
      <c r="AU262" s="184" t="s">
        <v>78</v>
      </c>
      <c r="AV262" s="11" t="s">
        <v>78</v>
      </c>
      <c r="AW262" s="11" t="s">
        <v>35</v>
      </c>
      <c r="AX262" s="11" t="s">
        <v>9</v>
      </c>
      <c r="AY262" s="184" t="s">
        <v>122</v>
      </c>
    </row>
    <row r="263" spans="2:65" s="1" customFormat="1" ht="22.5" customHeight="1" x14ac:dyDescent="0.3">
      <c r="B263" s="162"/>
      <c r="C263" s="199" t="s">
        <v>413</v>
      </c>
      <c r="D263" s="199" t="s">
        <v>219</v>
      </c>
      <c r="E263" s="200" t="s">
        <v>414</v>
      </c>
      <c r="F263" s="201" t="s">
        <v>415</v>
      </c>
      <c r="G263" s="202" t="s">
        <v>387</v>
      </c>
      <c r="H263" s="203">
        <v>11</v>
      </c>
      <c r="I263" s="204"/>
      <c r="J263" s="205">
        <f>ROUND(I263*H263,0)</f>
        <v>0</v>
      </c>
      <c r="K263" s="201" t="s">
        <v>3</v>
      </c>
      <c r="L263" s="206"/>
      <c r="M263" s="207" t="s">
        <v>3</v>
      </c>
      <c r="N263" s="208" t="s">
        <v>42</v>
      </c>
      <c r="O263" s="34"/>
      <c r="P263" s="172">
        <f>O263*H263</f>
        <v>0</v>
      </c>
      <c r="Q263" s="172">
        <v>0.5</v>
      </c>
      <c r="R263" s="172">
        <f>Q263*H263</f>
        <v>5.5</v>
      </c>
      <c r="S263" s="172">
        <v>0</v>
      </c>
      <c r="T263" s="173">
        <f>S263*H263</f>
        <v>0</v>
      </c>
      <c r="AR263" s="16" t="s">
        <v>162</v>
      </c>
      <c r="AT263" s="16" t="s">
        <v>219</v>
      </c>
      <c r="AU263" s="16" t="s">
        <v>78</v>
      </c>
      <c r="AY263" s="16" t="s">
        <v>122</v>
      </c>
      <c r="BE263" s="174">
        <f>IF(N263="základní",J263,0)</f>
        <v>0</v>
      </c>
      <c r="BF263" s="174">
        <f>IF(N263="snížená",J263,0)</f>
        <v>0</v>
      </c>
      <c r="BG263" s="174">
        <f>IF(N263="zákl. přenesená",J263,0)</f>
        <v>0</v>
      </c>
      <c r="BH263" s="174">
        <f>IF(N263="sníž. přenesená",J263,0)</f>
        <v>0</v>
      </c>
      <c r="BI263" s="174">
        <f>IF(N263="nulová",J263,0)</f>
        <v>0</v>
      </c>
      <c r="BJ263" s="16" t="s">
        <v>9</v>
      </c>
      <c r="BK263" s="174">
        <f>ROUND(I263*H263,0)</f>
        <v>0</v>
      </c>
      <c r="BL263" s="16" t="s">
        <v>129</v>
      </c>
      <c r="BM263" s="16" t="s">
        <v>416</v>
      </c>
    </row>
    <row r="264" spans="2:65" s="1" customFormat="1" ht="22.5" customHeight="1" x14ac:dyDescent="0.3">
      <c r="B264" s="162"/>
      <c r="C264" s="163" t="s">
        <v>417</v>
      </c>
      <c r="D264" s="163" t="s">
        <v>124</v>
      </c>
      <c r="E264" s="164" t="s">
        <v>418</v>
      </c>
      <c r="F264" s="165" t="s">
        <v>419</v>
      </c>
      <c r="G264" s="166" t="s">
        <v>387</v>
      </c>
      <c r="H264" s="167">
        <v>13</v>
      </c>
      <c r="I264" s="168"/>
      <c r="J264" s="169">
        <f>ROUND(I264*H264,0)</f>
        <v>0</v>
      </c>
      <c r="K264" s="165" t="s">
        <v>128</v>
      </c>
      <c r="L264" s="33"/>
      <c r="M264" s="170" t="s">
        <v>3</v>
      </c>
      <c r="N264" s="171" t="s">
        <v>42</v>
      </c>
      <c r="O264" s="34"/>
      <c r="P264" s="172">
        <f>O264*H264</f>
        <v>0</v>
      </c>
      <c r="Q264" s="172">
        <v>9.3600000000000003E-3</v>
      </c>
      <c r="R264" s="172">
        <f>Q264*H264</f>
        <v>0.12168000000000001</v>
      </c>
      <c r="S264" s="172">
        <v>0</v>
      </c>
      <c r="T264" s="173">
        <f>S264*H264</f>
        <v>0</v>
      </c>
      <c r="AR264" s="16" t="s">
        <v>129</v>
      </c>
      <c r="AT264" s="16" t="s">
        <v>124</v>
      </c>
      <c r="AU264" s="16" t="s">
        <v>78</v>
      </c>
      <c r="AY264" s="16" t="s">
        <v>122</v>
      </c>
      <c r="BE264" s="174">
        <f>IF(N264="základní",J264,0)</f>
        <v>0</v>
      </c>
      <c r="BF264" s="174">
        <f>IF(N264="snížená",J264,0)</f>
        <v>0</v>
      </c>
      <c r="BG264" s="174">
        <f>IF(N264="zákl. přenesená",J264,0)</f>
        <v>0</v>
      </c>
      <c r="BH264" s="174">
        <f>IF(N264="sníž. přenesená",J264,0)</f>
        <v>0</v>
      </c>
      <c r="BI264" s="174">
        <f>IF(N264="nulová",J264,0)</f>
        <v>0</v>
      </c>
      <c r="BJ264" s="16" t="s">
        <v>9</v>
      </c>
      <c r="BK264" s="174">
        <f>ROUND(I264*H264,0)</f>
        <v>0</v>
      </c>
      <c r="BL264" s="16" t="s">
        <v>129</v>
      </c>
      <c r="BM264" s="16" t="s">
        <v>420</v>
      </c>
    </row>
    <row r="265" spans="2:65" s="11" customFormat="1" x14ac:dyDescent="0.3">
      <c r="B265" s="175"/>
      <c r="D265" s="185" t="s">
        <v>131</v>
      </c>
      <c r="E265" s="184" t="s">
        <v>3</v>
      </c>
      <c r="F265" s="186" t="s">
        <v>403</v>
      </c>
      <c r="H265" s="187">
        <v>2</v>
      </c>
      <c r="I265" s="180"/>
      <c r="L265" s="175"/>
      <c r="M265" s="181"/>
      <c r="N265" s="182"/>
      <c r="O265" s="182"/>
      <c r="P265" s="182"/>
      <c r="Q265" s="182"/>
      <c r="R265" s="182"/>
      <c r="S265" s="182"/>
      <c r="T265" s="183"/>
      <c r="AT265" s="184" t="s">
        <v>131</v>
      </c>
      <c r="AU265" s="184" t="s">
        <v>78</v>
      </c>
      <c r="AV265" s="11" t="s">
        <v>78</v>
      </c>
      <c r="AW265" s="11" t="s">
        <v>35</v>
      </c>
      <c r="AX265" s="11" t="s">
        <v>71</v>
      </c>
      <c r="AY265" s="184" t="s">
        <v>122</v>
      </c>
    </row>
    <row r="266" spans="2:65" s="11" customFormat="1" x14ac:dyDescent="0.3">
      <c r="B266" s="175"/>
      <c r="D266" s="185" t="s">
        <v>131</v>
      </c>
      <c r="E266" s="184" t="s">
        <v>3</v>
      </c>
      <c r="F266" s="186" t="s">
        <v>421</v>
      </c>
      <c r="H266" s="187">
        <v>11</v>
      </c>
      <c r="I266" s="180"/>
      <c r="L266" s="175"/>
      <c r="M266" s="181"/>
      <c r="N266" s="182"/>
      <c r="O266" s="182"/>
      <c r="P266" s="182"/>
      <c r="Q266" s="182"/>
      <c r="R266" s="182"/>
      <c r="S266" s="182"/>
      <c r="T266" s="183"/>
      <c r="AT266" s="184" t="s">
        <v>131</v>
      </c>
      <c r="AU266" s="184" t="s">
        <v>78</v>
      </c>
      <c r="AV266" s="11" t="s">
        <v>78</v>
      </c>
      <c r="AW266" s="11" t="s">
        <v>35</v>
      </c>
      <c r="AX266" s="11" t="s">
        <v>71</v>
      </c>
      <c r="AY266" s="184" t="s">
        <v>122</v>
      </c>
    </row>
    <row r="267" spans="2:65" s="12" customFormat="1" x14ac:dyDescent="0.3">
      <c r="B267" s="188"/>
      <c r="D267" s="176" t="s">
        <v>131</v>
      </c>
      <c r="E267" s="196" t="s">
        <v>3</v>
      </c>
      <c r="F267" s="197" t="s">
        <v>138</v>
      </c>
      <c r="H267" s="198">
        <v>13</v>
      </c>
      <c r="I267" s="192"/>
      <c r="L267" s="188"/>
      <c r="M267" s="193"/>
      <c r="N267" s="194"/>
      <c r="O267" s="194"/>
      <c r="P267" s="194"/>
      <c r="Q267" s="194"/>
      <c r="R267" s="194"/>
      <c r="S267" s="194"/>
      <c r="T267" s="195"/>
      <c r="AT267" s="189" t="s">
        <v>131</v>
      </c>
      <c r="AU267" s="189" t="s">
        <v>78</v>
      </c>
      <c r="AV267" s="12" t="s">
        <v>139</v>
      </c>
      <c r="AW267" s="12" t="s">
        <v>35</v>
      </c>
      <c r="AX267" s="12" t="s">
        <v>9</v>
      </c>
      <c r="AY267" s="189" t="s">
        <v>122</v>
      </c>
    </row>
    <row r="268" spans="2:65" s="1" customFormat="1" ht="22.5" customHeight="1" x14ac:dyDescent="0.3">
      <c r="B268" s="162"/>
      <c r="C268" s="163" t="s">
        <v>422</v>
      </c>
      <c r="D268" s="163" t="s">
        <v>124</v>
      </c>
      <c r="E268" s="164" t="s">
        <v>423</v>
      </c>
      <c r="F268" s="165" t="s">
        <v>424</v>
      </c>
      <c r="G268" s="166" t="s">
        <v>387</v>
      </c>
      <c r="H268" s="167">
        <v>1</v>
      </c>
      <c r="I268" s="168"/>
      <c r="J268" s="169">
        <f>ROUND(I268*H268,0)</f>
        <v>0</v>
      </c>
      <c r="K268" s="165" t="s">
        <v>128</v>
      </c>
      <c r="L268" s="33"/>
      <c r="M268" s="170" t="s">
        <v>3</v>
      </c>
      <c r="N268" s="171" t="s">
        <v>42</v>
      </c>
      <c r="O268" s="34"/>
      <c r="P268" s="172">
        <f>O268*H268</f>
        <v>0</v>
      </c>
      <c r="Q268" s="172">
        <v>1.17E-2</v>
      </c>
      <c r="R268" s="172">
        <f>Q268*H268</f>
        <v>1.17E-2</v>
      </c>
      <c r="S268" s="172">
        <v>0</v>
      </c>
      <c r="T268" s="173">
        <f>S268*H268</f>
        <v>0</v>
      </c>
      <c r="AR268" s="16" t="s">
        <v>129</v>
      </c>
      <c r="AT268" s="16" t="s">
        <v>124</v>
      </c>
      <c r="AU268" s="16" t="s">
        <v>78</v>
      </c>
      <c r="AY268" s="16" t="s">
        <v>122</v>
      </c>
      <c r="BE268" s="174">
        <f>IF(N268="základní",J268,0)</f>
        <v>0</v>
      </c>
      <c r="BF268" s="174">
        <f>IF(N268="snížená",J268,0)</f>
        <v>0</v>
      </c>
      <c r="BG268" s="174">
        <f>IF(N268="zákl. přenesená",J268,0)</f>
        <v>0</v>
      </c>
      <c r="BH268" s="174">
        <f>IF(N268="sníž. přenesená",J268,0)</f>
        <v>0</v>
      </c>
      <c r="BI268" s="174">
        <f>IF(N268="nulová",J268,0)</f>
        <v>0</v>
      </c>
      <c r="BJ268" s="16" t="s">
        <v>9</v>
      </c>
      <c r="BK268" s="174">
        <f>ROUND(I268*H268,0)</f>
        <v>0</v>
      </c>
      <c r="BL268" s="16" t="s">
        <v>129</v>
      </c>
      <c r="BM268" s="16" t="s">
        <v>425</v>
      </c>
    </row>
    <row r="269" spans="2:65" s="11" customFormat="1" x14ac:dyDescent="0.3">
      <c r="B269" s="175"/>
      <c r="D269" s="176" t="s">
        <v>131</v>
      </c>
      <c r="E269" s="177" t="s">
        <v>3</v>
      </c>
      <c r="F269" s="178" t="s">
        <v>426</v>
      </c>
      <c r="H269" s="179">
        <v>1</v>
      </c>
      <c r="I269" s="180"/>
      <c r="L269" s="175"/>
      <c r="M269" s="181"/>
      <c r="N269" s="182"/>
      <c r="O269" s="182"/>
      <c r="P269" s="182"/>
      <c r="Q269" s="182"/>
      <c r="R269" s="182"/>
      <c r="S269" s="182"/>
      <c r="T269" s="183"/>
      <c r="AT269" s="184" t="s">
        <v>131</v>
      </c>
      <c r="AU269" s="184" t="s">
        <v>78</v>
      </c>
      <c r="AV269" s="11" t="s">
        <v>78</v>
      </c>
      <c r="AW269" s="11" t="s">
        <v>35</v>
      </c>
      <c r="AX269" s="11" t="s">
        <v>9</v>
      </c>
      <c r="AY269" s="184" t="s">
        <v>122</v>
      </c>
    </row>
    <row r="270" spans="2:65" s="1" customFormat="1" ht="22.5" customHeight="1" x14ac:dyDescent="0.3">
      <c r="B270" s="162"/>
      <c r="C270" s="199" t="s">
        <v>427</v>
      </c>
      <c r="D270" s="199" t="s">
        <v>219</v>
      </c>
      <c r="E270" s="200" t="s">
        <v>428</v>
      </c>
      <c r="F270" s="201" t="s">
        <v>429</v>
      </c>
      <c r="G270" s="202" t="s">
        <v>387</v>
      </c>
      <c r="H270" s="203">
        <v>1</v>
      </c>
      <c r="I270" s="204"/>
      <c r="J270" s="205">
        <f>ROUND(I270*H270,0)</f>
        <v>0</v>
      </c>
      <c r="K270" s="201" t="s">
        <v>3</v>
      </c>
      <c r="L270" s="206"/>
      <c r="M270" s="207" t="s">
        <v>3</v>
      </c>
      <c r="N270" s="208" t="s">
        <v>42</v>
      </c>
      <c r="O270" s="34"/>
      <c r="P270" s="172">
        <f>O270*H270</f>
        <v>0</v>
      </c>
      <c r="Q270" s="172">
        <v>0.16</v>
      </c>
      <c r="R270" s="172">
        <f>Q270*H270</f>
        <v>0.16</v>
      </c>
      <c r="S270" s="172">
        <v>0</v>
      </c>
      <c r="T270" s="173">
        <f>S270*H270</f>
        <v>0</v>
      </c>
      <c r="AR270" s="16" t="s">
        <v>162</v>
      </c>
      <c r="AT270" s="16" t="s">
        <v>219</v>
      </c>
      <c r="AU270" s="16" t="s">
        <v>78</v>
      </c>
      <c r="AY270" s="16" t="s">
        <v>122</v>
      </c>
      <c r="BE270" s="174">
        <f>IF(N270="základní",J270,0)</f>
        <v>0</v>
      </c>
      <c r="BF270" s="174">
        <f>IF(N270="snížená",J270,0)</f>
        <v>0</v>
      </c>
      <c r="BG270" s="174">
        <f>IF(N270="zákl. přenesená",J270,0)</f>
        <v>0</v>
      </c>
      <c r="BH270" s="174">
        <f>IF(N270="sníž. přenesená",J270,0)</f>
        <v>0</v>
      </c>
      <c r="BI270" s="174">
        <f>IF(N270="nulová",J270,0)</f>
        <v>0</v>
      </c>
      <c r="BJ270" s="16" t="s">
        <v>9</v>
      </c>
      <c r="BK270" s="174">
        <f>ROUND(I270*H270,0)</f>
        <v>0</v>
      </c>
      <c r="BL270" s="16" t="s">
        <v>129</v>
      </c>
      <c r="BM270" s="16" t="s">
        <v>430</v>
      </c>
    </row>
    <row r="271" spans="2:65" s="10" customFormat="1" ht="29.85" customHeight="1" x14ac:dyDescent="0.3">
      <c r="B271" s="148"/>
      <c r="D271" s="159" t="s">
        <v>70</v>
      </c>
      <c r="E271" s="160" t="s">
        <v>87</v>
      </c>
      <c r="F271" s="160" t="s">
        <v>431</v>
      </c>
      <c r="I271" s="151"/>
      <c r="J271" s="161">
        <f>BK271</f>
        <v>0</v>
      </c>
      <c r="L271" s="148"/>
      <c r="M271" s="153"/>
      <c r="N271" s="154"/>
      <c r="O271" s="154"/>
      <c r="P271" s="155">
        <f>SUM(P272:P371)</f>
        <v>0</v>
      </c>
      <c r="Q271" s="154"/>
      <c r="R271" s="155">
        <f>SUM(R272:R371)</f>
        <v>593.26218303350004</v>
      </c>
      <c r="S271" s="154"/>
      <c r="T271" s="156">
        <f>SUM(T272:T371)</f>
        <v>6.6000000000000005</v>
      </c>
      <c r="AR271" s="149" t="s">
        <v>9</v>
      </c>
      <c r="AT271" s="157" t="s">
        <v>70</v>
      </c>
      <c r="AU271" s="157" t="s">
        <v>9</v>
      </c>
      <c r="AY271" s="149" t="s">
        <v>122</v>
      </c>
      <c r="BK271" s="158">
        <f>SUM(BK272:BK371)</f>
        <v>0</v>
      </c>
    </row>
    <row r="272" spans="2:65" s="1" customFormat="1" ht="22.5" customHeight="1" x14ac:dyDescent="0.3">
      <c r="B272" s="162"/>
      <c r="C272" s="163" t="s">
        <v>432</v>
      </c>
      <c r="D272" s="163" t="s">
        <v>124</v>
      </c>
      <c r="E272" s="164" t="s">
        <v>433</v>
      </c>
      <c r="F272" s="165" t="s">
        <v>434</v>
      </c>
      <c r="G272" s="166" t="s">
        <v>435</v>
      </c>
      <c r="H272" s="167">
        <v>7.5</v>
      </c>
      <c r="I272" s="168"/>
      <c r="J272" s="169">
        <f>ROUND(I272*H272,0)</f>
        <v>0</v>
      </c>
      <c r="K272" s="165" t="s">
        <v>128</v>
      </c>
      <c r="L272" s="33"/>
      <c r="M272" s="170" t="s">
        <v>3</v>
      </c>
      <c r="N272" s="171" t="s">
        <v>42</v>
      </c>
      <c r="O272" s="34"/>
      <c r="P272" s="172">
        <f>O272*H272</f>
        <v>0</v>
      </c>
      <c r="Q272" s="172">
        <v>8.3799999999999999E-4</v>
      </c>
      <c r="R272" s="172">
        <f>Q272*H272</f>
        <v>6.2849999999999998E-3</v>
      </c>
      <c r="S272" s="172">
        <v>0</v>
      </c>
      <c r="T272" s="173">
        <f>S272*H272</f>
        <v>0</v>
      </c>
      <c r="AR272" s="16" t="s">
        <v>129</v>
      </c>
      <c r="AT272" s="16" t="s">
        <v>124</v>
      </c>
      <c r="AU272" s="16" t="s">
        <v>78</v>
      </c>
      <c r="AY272" s="16" t="s">
        <v>122</v>
      </c>
      <c r="BE272" s="174">
        <f>IF(N272="základní",J272,0)</f>
        <v>0</v>
      </c>
      <c r="BF272" s="174">
        <f>IF(N272="snížená",J272,0)</f>
        <v>0</v>
      </c>
      <c r="BG272" s="174">
        <f>IF(N272="zákl. přenesená",J272,0)</f>
        <v>0</v>
      </c>
      <c r="BH272" s="174">
        <f>IF(N272="sníž. přenesená",J272,0)</f>
        <v>0</v>
      </c>
      <c r="BI272" s="174">
        <f>IF(N272="nulová",J272,0)</f>
        <v>0</v>
      </c>
      <c r="BJ272" s="16" t="s">
        <v>9</v>
      </c>
      <c r="BK272" s="174">
        <f>ROUND(I272*H272,0)</f>
        <v>0</v>
      </c>
      <c r="BL272" s="16" t="s">
        <v>129</v>
      </c>
      <c r="BM272" s="16" t="s">
        <v>436</v>
      </c>
    </row>
    <row r="273" spans="2:65" s="11" customFormat="1" x14ac:dyDescent="0.3">
      <c r="B273" s="175"/>
      <c r="D273" s="176" t="s">
        <v>131</v>
      </c>
      <c r="E273" s="177" t="s">
        <v>3</v>
      </c>
      <c r="F273" s="178" t="s">
        <v>437</v>
      </c>
      <c r="H273" s="179">
        <v>7.5</v>
      </c>
      <c r="I273" s="180"/>
      <c r="L273" s="175"/>
      <c r="M273" s="181"/>
      <c r="N273" s="182"/>
      <c r="O273" s="182"/>
      <c r="P273" s="182"/>
      <c r="Q273" s="182"/>
      <c r="R273" s="182"/>
      <c r="S273" s="182"/>
      <c r="T273" s="183"/>
      <c r="AT273" s="184" t="s">
        <v>131</v>
      </c>
      <c r="AU273" s="184" t="s">
        <v>78</v>
      </c>
      <c r="AV273" s="11" t="s">
        <v>78</v>
      </c>
      <c r="AW273" s="11" t="s">
        <v>35</v>
      </c>
      <c r="AX273" s="11" t="s">
        <v>9</v>
      </c>
      <c r="AY273" s="184" t="s">
        <v>122</v>
      </c>
    </row>
    <row r="274" spans="2:65" s="1" customFormat="1" ht="22.5" customHeight="1" x14ac:dyDescent="0.3">
      <c r="B274" s="162"/>
      <c r="C274" s="199" t="s">
        <v>438</v>
      </c>
      <c r="D274" s="199" t="s">
        <v>219</v>
      </c>
      <c r="E274" s="200" t="s">
        <v>439</v>
      </c>
      <c r="F274" s="201" t="s">
        <v>440</v>
      </c>
      <c r="G274" s="202" t="s">
        <v>435</v>
      </c>
      <c r="H274" s="203">
        <v>7.5</v>
      </c>
      <c r="I274" s="204"/>
      <c r="J274" s="205">
        <f>ROUND(I274*H274,0)</f>
        <v>0</v>
      </c>
      <c r="K274" s="201" t="s">
        <v>3</v>
      </c>
      <c r="L274" s="206"/>
      <c r="M274" s="207" t="s">
        <v>3</v>
      </c>
      <c r="N274" s="208" t="s">
        <v>42</v>
      </c>
      <c r="O274" s="34"/>
      <c r="P274" s="172">
        <f>O274*H274</f>
        <v>0</v>
      </c>
      <c r="Q274" s="172">
        <v>0.03</v>
      </c>
      <c r="R274" s="172">
        <f>Q274*H274</f>
        <v>0.22499999999999998</v>
      </c>
      <c r="S274" s="172">
        <v>0</v>
      </c>
      <c r="T274" s="173">
        <f>S274*H274</f>
        <v>0</v>
      </c>
      <c r="AR274" s="16" t="s">
        <v>162</v>
      </c>
      <c r="AT274" s="16" t="s">
        <v>219</v>
      </c>
      <c r="AU274" s="16" t="s">
        <v>78</v>
      </c>
      <c r="AY274" s="16" t="s">
        <v>122</v>
      </c>
      <c r="BE274" s="174">
        <f>IF(N274="základní",J274,0)</f>
        <v>0</v>
      </c>
      <c r="BF274" s="174">
        <f>IF(N274="snížená",J274,0)</f>
        <v>0</v>
      </c>
      <c r="BG274" s="174">
        <f>IF(N274="zákl. přenesená",J274,0)</f>
        <v>0</v>
      </c>
      <c r="BH274" s="174">
        <f>IF(N274="sníž. přenesená",J274,0)</f>
        <v>0</v>
      </c>
      <c r="BI274" s="174">
        <f>IF(N274="nulová",J274,0)</f>
        <v>0</v>
      </c>
      <c r="BJ274" s="16" t="s">
        <v>9</v>
      </c>
      <c r="BK274" s="174">
        <f>ROUND(I274*H274,0)</f>
        <v>0</v>
      </c>
      <c r="BL274" s="16" t="s">
        <v>129</v>
      </c>
      <c r="BM274" s="16" t="s">
        <v>441</v>
      </c>
    </row>
    <row r="275" spans="2:65" s="11" customFormat="1" x14ac:dyDescent="0.3">
      <c r="B275" s="175"/>
      <c r="D275" s="176" t="s">
        <v>131</v>
      </c>
      <c r="E275" s="177" t="s">
        <v>3</v>
      </c>
      <c r="F275" s="178" t="s">
        <v>437</v>
      </c>
      <c r="H275" s="179">
        <v>7.5</v>
      </c>
      <c r="I275" s="180"/>
      <c r="L275" s="175"/>
      <c r="M275" s="181"/>
      <c r="N275" s="182"/>
      <c r="O275" s="182"/>
      <c r="P275" s="182"/>
      <c r="Q275" s="182"/>
      <c r="R275" s="182"/>
      <c r="S275" s="182"/>
      <c r="T275" s="183"/>
      <c r="AT275" s="184" t="s">
        <v>131</v>
      </c>
      <c r="AU275" s="184" t="s">
        <v>78</v>
      </c>
      <c r="AV275" s="11" t="s">
        <v>78</v>
      </c>
      <c r="AW275" s="11" t="s">
        <v>35</v>
      </c>
      <c r="AX275" s="11" t="s">
        <v>9</v>
      </c>
      <c r="AY275" s="184" t="s">
        <v>122</v>
      </c>
    </row>
    <row r="276" spans="2:65" s="1" customFormat="1" ht="22.5" customHeight="1" x14ac:dyDescent="0.3">
      <c r="B276" s="162"/>
      <c r="C276" s="163" t="s">
        <v>442</v>
      </c>
      <c r="D276" s="163" t="s">
        <v>124</v>
      </c>
      <c r="E276" s="164" t="s">
        <v>443</v>
      </c>
      <c r="F276" s="165" t="s">
        <v>444</v>
      </c>
      <c r="G276" s="166" t="s">
        <v>387</v>
      </c>
      <c r="H276" s="167">
        <v>7</v>
      </c>
      <c r="I276" s="168"/>
      <c r="J276" s="169">
        <f>ROUND(I276*H276,0)</f>
        <v>0</v>
      </c>
      <c r="K276" s="165" t="s">
        <v>128</v>
      </c>
      <c r="L276" s="33"/>
      <c r="M276" s="170" t="s">
        <v>3</v>
      </c>
      <c r="N276" s="171" t="s">
        <v>42</v>
      </c>
      <c r="O276" s="34"/>
      <c r="P276" s="172">
        <f>O276*H276</f>
        <v>0</v>
      </c>
      <c r="Q276" s="172">
        <v>0</v>
      </c>
      <c r="R276" s="172">
        <f>Q276*H276</f>
        <v>0</v>
      </c>
      <c r="S276" s="172">
        <v>0</v>
      </c>
      <c r="T276" s="173">
        <f>S276*H276</f>
        <v>0</v>
      </c>
      <c r="AR276" s="16" t="s">
        <v>129</v>
      </c>
      <c r="AT276" s="16" t="s">
        <v>124</v>
      </c>
      <c r="AU276" s="16" t="s">
        <v>78</v>
      </c>
      <c r="AY276" s="16" t="s">
        <v>122</v>
      </c>
      <c r="BE276" s="174">
        <f>IF(N276="základní",J276,0)</f>
        <v>0</v>
      </c>
      <c r="BF276" s="174">
        <f>IF(N276="snížená",J276,0)</f>
        <v>0</v>
      </c>
      <c r="BG276" s="174">
        <f>IF(N276="zákl. přenesená",J276,0)</f>
        <v>0</v>
      </c>
      <c r="BH276" s="174">
        <f>IF(N276="sníž. přenesená",J276,0)</f>
        <v>0</v>
      </c>
      <c r="BI276" s="174">
        <f>IF(N276="nulová",J276,0)</f>
        <v>0</v>
      </c>
      <c r="BJ276" s="16" t="s">
        <v>9</v>
      </c>
      <c r="BK276" s="174">
        <f>ROUND(I276*H276,0)</f>
        <v>0</v>
      </c>
      <c r="BL276" s="16" t="s">
        <v>129</v>
      </c>
      <c r="BM276" s="16" t="s">
        <v>445</v>
      </c>
    </row>
    <row r="277" spans="2:65" s="11" customFormat="1" x14ac:dyDescent="0.3">
      <c r="B277" s="175"/>
      <c r="D277" s="176" t="s">
        <v>131</v>
      </c>
      <c r="E277" s="177" t="s">
        <v>3</v>
      </c>
      <c r="F277" s="178" t="s">
        <v>446</v>
      </c>
      <c r="H277" s="179">
        <v>7</v>
      </c>
      <c r="I277" s="180"/>
      <c r="L277" s="175"/>
      <c r="M277" s="181"/>
      <c r="N277" s="182"/>
      <c r="O277" s="182"/>
      <c r="P277" s="182"/>
      <c r="Q277" s="182"/>
      <c r="R277" s="182"/>
      <c r="S277" s="182"/>
      <c r="T277" s="183"/>
      <c r="AT277" s="184" t="s">
        <v>131</v>
      </c>
      <c r="AU277" s="184" t="s">
        <v>78</v>
      </c>
      <c r="AV277" s="11" t="s">
        <v>78</v>
      </c>
      <c r="AW277" s="11" t="s">
        <v>35</v>
      </c>
      <c r="AX277" s="11" t="s">
        <v>9</v>
      </c>
      <c r="AY277" s="184" t="s">
        <v>122</v>
      </c>
    </row>
    <row r="278" spans="2:65" s="1" customFormat="1" ht="22.5" customHeight="1" x14ac:dyDescent="0.3">
      <c r="B278" s="162"/>
      <c r="C278" s="163" t="s">
        <v>447</v>
      </c>
      <c r="D278" s="163" t="s">
        <v>124</v>
      </c>
      <c r="E278" s="164" t="s">
        <v>448</v>
      </c>
      <c r="F278" s="165" t="s">
        <v>449</v>
      </c>
      <c r="G278" s="166" t="s">
        <v>387</v>
      </c>
      <c r="H278" s="167">
        <v>2940</v>
      </c>
      <c r="I278" s="168"/>
      <c r="J278" s="169">
        <f>ROUND(I278*H278,0)</f>
        <v>0</v>
      </c>
      <c r="K278" s="165" t="s">
        <v>128</v>
      </c>
      <c r="L278" s="33"/>
      <c r="M278" s="170" t="s">
        <v>3</v>
      </c>
      <c r="N278" s="171" t="s">
        <v>42</v>
      </c>
      <c r="O278" s="34"/>
      <c r="P278" s="172">
        <f>O278*H278</f>
        <v>0</v>
      </c>
      <c r="Q278" s="172">
        <v>0</v>
      </c>
      <c r="R278" s="172">
        <f>Q278*H278</f>
        <v>0</v>
      </c>
      <c r="S278" s="172">
        <v>0</v>
      </c>
      <c r="T278" s="173">
        <f>S278*H278</f>
        <v>0</v>
      </c>
      <c r="AR278" s="16" t="s">
        <v>129</v>
      </c>
      <c r="AT278" s="16" t="s">
        <v>124</v>
      </c>
      <c r="AU278" s="16" t="s">
        <v>78</v>
      </c>
      <c r="AY278" s="16" t="s">
        <v>122</v>
      </c>
      <c r="BE278" s="174">
        <f>IF(N278="základní",J278,0)</f>
        <v>0</v>
      </c>
      <c r="BF278" s="174">
        <f>IF(N278="snížená",J278,0)</f>
        <v>0</v>
      </c>
      <c r="BG278" s="174">
        <f>IF(N278="zákl. přenesená",J278,0)</f>
        <v>0</v>
      </c>
      <c r="BH278" s="174">
        <f>IF(N278="sníž. přenesená",J278,0)</f>
        <v>0</v>
      </c>
      <c r="BI278" s="174">
        <f>IF(N278="nulová",J278,0)</f>
        <v>0</v>
      </c>
      <c r="BJ278" s="16" t="s">
        <v>9</v>
      </c>
      <c r="BK278" s="174">
        <f>ROUND(I278*H278,0)</f>
        <v>0</v>
      </c>
      <c r="BL278" s="16" t="s">
        <v>129</v>
      </c>
      <c r="BM278" s="16" t="s">
        <v>450</v>
      </c>
    </row>
    <row r="279" spans="2:65" s="11" customFormat="1" x14ac:dyDescent="0.3">
      <c r="B279" s="175"/>
      <c r="D279" s="176" t="s">
        <v>131</v>
      </c>
      <c r="E279" s="177" t="s">
        <v>3</v>
      </c>
      <c r="F279" s="178" t="s">
        <v>451</v>
      </c>
      <c r="H279" s="179">
        <v>2940</v>
      </c>
      <c r="I279" s="180"/>
      <c r="L279" s="175"/>
      <c r="M279" s="181"/>
      <c r="N279" s="182"/>
      <c r="O279" s="182"/>
      <c r="P279" s="182"/>
      <c r="Q279" s="182"/>
      <c r="R279" s="182"/>
      <c r="S279" s="182"/>
      <c r="T279" s="183"/>
      <c r="AT279" s="184" t="s">
        <v>131</v>
      </c>
      <c r="AU279" s="184" t="s">
        <v>78</v>
      </c>
      <c r="AV279" s="11" t="s">
        <v>78</v>
      </c>
      <c r="AW279" s="11" t="s">
        <v>35</v>
      </c>
      <c r="AX279" s="11" t="s">
        <v>9</v>
      </c>
      <c r="AY279" s="184" t="s">
        <v>122</v>
      </c>
    </row>
    <row r="280" spans="2:65" s="1" customFormat="1" ht="22.5" customHeight="1" x14ac:dyDescent="0.3">
      <c r="B280" s="162"/>
      <c r="C280" s="163" t="s">
        <v>452</v>
      </c>
      <c r="D280" s="163" t="s">
        <v>124</v>
      </c>
      <c r="E280" s="164" t="s">
        <v>453</v>
      </c>
      <c r="F280" s="165" t="s">
        <v>454</v>
      </c>
      <c r="G280" s="166" t="s">
        <v>387</v>
      </c>
      <c r="H280" s="167">
        <v>65</v>
      </c>
      <c r="I280" s="168"/>
      <c r="J280" s="169">
        <f>ROUND(I280*H280,0)</f>
        <v>0</v>
      </c>
      <c r="K280" s="165" t="s">
        <v>128</v>
      </c>
      <c r="L280" s="33"/>
      <c r="M280" s="170" t="s">
        <v>3</v>
      </c>
      <c r="N280" s="171" t="s">
        <v>42</v>
      </c>
      <c r="O280" s="34"/>
      <c r="P280" s="172">
        <f>O280*H280</f>
        <v>0</v>
      </c>
      <c r="Q280" s="172">
        <v>0</v>
      </c>
      <c r="R280" s="172">
        <f>Q280*H280</f>
        <v>0</v>
      </c>
      <c r="S280" s="172">
        <v>0</v>
      </c>
      <c r="T280" s="173">
        <f>S280*H280</f>
        <v>0</v>
      </c>
      <c r="AR280" s="16" t="s">
        <v>129</v>
      </c>
      <c r="AT280" s="16" t="s">
        <v>124</v>
      </c>
      <c r="AU280" s="16" t="s">
        <v>78</v>
      </c>
      <c r="AY280" s="16" t="s">
        <v>122</v>
      </c>
      <c r="BE280" s="174">
        <f>IF(N280="základní",J280,0)</f>
        <v>0</v>
      </c>
      <c r="BF280" s="174">
        <f>IF(N280="snížená",J280,0)</f>
        <v>0</v>
      </c>
      <c r="BG280" s="174">
        <f>IF(N280="zákl. přenesená",J280,0)</f>
        <v>0</v>
      </c>
      <c r="BH280" s="174">
        <f>IF(N280="sníž. přenesená",J280,0)</f>
        <v>0</v>
      </c>
      <c r="BI280" s="174">
        <f>IF(N280="nulová",J280,0)</f>
        <v>0</v>
      </c>
      <c r="BJ280" s="16" t="s">
        <v>9</v>
      </c>
      <c r="BK280" s="174">
        <f>ROUND(I280*H280,0)</f>
        <v>0</v>
      </c>
      <c r="BL280" s="16" t="s">
        <v>129</v>
      </c>
      <c r="BM280" s="16" t="s">
        <v>455</v>
      </c>
    </row>
    <row r="281" spans="2:65" s="11" customFormat="1" x14ac:dyDescent="0.3">
      <c r="B281" s="175"/>
      <c r="D281" s="176" t="s">
        <v>131</v>
      </c>
      <c r="E281" s="177" t="s">
        <v>3</v>
      </c>
      <c r="F281" s="178" t="s">
        <v>456</v>
      </c>
      <c r="H281" s="179">
        <v>65</v>
      </c>
      <c r="I281" s="180"/>
      <c r="L281" s="175"/>
      <c r="M281" s="181"/>
      <c r="N281" s="182"/>
      <c r="O281" s="182"/>
      <c r="P281" s="182"/>
      <c r="Q281" s="182"/>
      <c r="R281" s="182"/>
      <c r="S281" s="182"/>
      <c r="T281" s="183"/>
      <c r="AT281" s="184" t="s">
        <v>131</v>
      </c>
      <c r="AU281" s="184" t="s">
        <v>78</v>
      </c>
      <c r="AV281" s="11" t="s">
        <v>78</v>
      </c>
      <c r="AW281" s="11" t="s">
        <v>35</v>
      </c>
      <c r="AX281" s="11" t="s">
        <v>9</v>
      </c>
      <c r="AY281" s="184" t="s">
        <v>122</v>
      </c>
    </row>
    <row r="282" spans="2:65" s="1" customFormat="1" ht="22.5" customHeight="1" x14ac:dyDescent="0.3">
      <c r="B282" s="162"/>
      <c r="C282" s="163" t="s">
        <v>457</v>
      </c>
      <c r="D282" s="163" t="s">
        <v>124</v>
      </c>
      <c r="E282" s="164" t="s">
        <v>458</v>
      </c>
      <c r="F282" s="165" t="s">
        <v>459</v>
      </c>
      <c r="G282" s="166" t="s">
        <v>387</v>
      </c>
      <c r="H282" s="167">
        <v>27300</v>
      </c>
      <c r="I282" s="168"/>
      <c r="J282" s="169">
        <f>ROUND(I282*H282,0)</f>
        <v>0</v>
      </c>
      <c r="K282" s="165" t="s">
        <v>128</v>
      </c>
      <c r="L282" s="33"/>
      <c r="M282" s="170" t="s">
        <v>3</v>
      </c>
      <c r="N282" s="171" t="s">
        <v>42</v>
      </c>
      <c r="O282" s="34"/>
      <c r="P282" s="172">
        <f>O282*H282</f>
        <v>0</v>
      </c>
      <c r="Q282" s="172">
        <v>0</v>
      </c>
      <c r="R282" s="172">
        <f>Q282*H282</f>
        <v>0</v>
      </c>
      <c r="S282" s="172">
        <v>0</v>
      </c>
      <c r="T282" s="173">
        <f>S282*H282</f>
        <v>0</v>
      </c>
      <c r="AR282" s="16" t="s">
        <v>129</v>
      </c>
      <c r="AT282" s="16" t="s">
        <v>124</v>
      </c>
      <c r="AU282" s="16" t="s">
        <v>78</v>
      </c>
      <c r="AY282" s="16" t="s">
        <v>122</v>
      </c>
      <c r="BE282" s="174">
        <f>IF(N282="základní",J282,0)</f>
        <v>0</v>
      </c>
      <c r="BF282" s="174">
        <f>IF(N282="snížená",J282,0)</f>
        <v>0</v>
      </c>
      <c r="BG282" s="174">
        <f>IF(N282="zákl. přenesená",J282,0)</f>
        <v>0</v>
      </c>
      <c r="BH282" s="174">
        <f>IF(N282="sníž. přenesená",J282,0)</f>
        <v>0</v>
      </c>
      <c r="BI282" s="174">
        <f>IF(N282="nulová",J282,0)</f>
        <v>0</v>
      </c>
      <c r="BJ282" s="16" t="s">
        <v>9</v>
      </c>
      <c r="BK282" s="174">
        <f>ROUND(I282*H282,0)</f>
        <v>0</v>
      </c>
      <c r="BL282" s="16" t="s">
        <v>129</v>
      </c>
      <c r="BM282" s="16" t="s">
        <v>460</v>
      </c>
    </row>
    <row r="283" spans="2:65" s="11" customFormat="1" x14ac:dyDescent="0.3">
      <c r="B283" s="175"/>
      <c r="D283" s="176" t="s">
        <v>131</v>
      </c>
      <c r="E283" s="177" t="s">
        <v>3</v>
      </c>
      <c r="F283" s="178" t="s">
        <v>461</v>
      </c>
      <c r="H283" s="179">
        <v>27300</v>
      </c>
      <c r="I283" s="180"/>
      <c r="L283" s="175"/>
      <c r="M283" s="181"/>
      <c r="N283" s="182"/>
      <c r="O283" s="182"/>
      <c r="P283" s="182"/>
      <c r="Q283" s="182"/>
      <c r="R283" s="182"/>
      <c r="S283" s="182"/>
      <c r="T283" s="183"/>
      <c r="AT283" s="184" t="s">
        <v>131</v>
      </c>
      <c r="AU283" s="184" t="s">
        <v>78</v>
      </c>
      <c r="AV283" s="11" t="s">
        <v>78</v>
      </c>
      <c r="AW283" s="11" t="s">
        <v>35</v>
      </c>
      <c r="AX283" s="11" t="s">
        <v>9</v>
      </c>
      <c r="AY283" s="184" t="s">
        <v>122</v>
      </c>
    </row>
    <row r="284" spans="2:65" s="1" customFormat="1" ht="22.5" customHeight="1" x14ac:dyDescent="0.3">
      <c r="B284" s="162"/>
      <c r="C284" s="163" t="s">
        <v>462</v>
      </c>
      <c r="D284" s="163" t="s">
        <v>124</v>
      </c>
      <c r="E284" s="164" t="s">
        <v>463</v>
      </c>
      <c r="F284" s="165" t="s">
        <v>464</v>
      </c>
      <c r="G284" s="166" t="s">
        <v>387</v>
      </c>
      <c r="H284" s="167">
        <v>1</v>
      </c>
      <c r="I284" s="168"/>
      <c r="J284" s="169">
        <f>ROUND(I284*H284,0)</f>
        <v>0</v>
      </c>
      <c r="K284" s="165" t="s">
        <v>128</v>
      </c>
      <c r="L284" s="33"/>
      <c r="M284" s="170" t="s">
        <v>3</v>
      </c>
      <c r="N284" s="171" t="s">
        <v>42</v>
      </c>
      <c r="O284" s="34"/>
      <c r="P284" s="172">
        <f>O284*H284</f>
        <v>0</v>
      </c>
      <c r="Q284" s="172">
        <v>6.9999999999999999E-4</v>
      </c>
      <c r="R284" s="172">
        <f>Q284*H284</f>
        <v>6.9999999999999999E-4</v>
      </c>
      <c r="S284" s="172">
        <v>0</v>
      </c>
      <c r="T284" s="173">
        <f>S284*H284</f>
        <v>0</v>
      </c>
      <c r="AR284" s="16" t="s">
        <v>129</v>
      </c>
      <c r="AT284" s="16" t="s">
        <v>124</v>
      </c>
      <c r="AU284" s="16" t="s">
        <v>78</v>
      </c>
      <c r="AY284" s="16" t="s">
        <v>122</v>
      </c>
      <c r="BE284" s="174">
        <f>IF(N284="základní",J284,0)</f>
        <v>0</v>
      </c>
      <c r="BF284" s="174">
        <f>IF(N284="snížená",J284,0)</f>
        <v>0</v>
      </c>
      <c r="BG284" s="174">
        <f>IF(N284="zákl. přenesená",J284,0)</f>
        <v>0</v>
      </c>
      <c r="BH284" s="174">
        <f>IF(N284="sníž. přenesená",J284,0)</f>
        <v>0</v>
      </c>
      <c r="BI284" s="174">
        <f>IF(N284="nulová",J284,0)</f>
        <v>0</v>
      </c>
      <c r="BJ284" s="16" t="s">
        <v>9</v>
      </c>
      <c r="BK284" s="174">
        <f>ROUND(I284*H284,0)</f>
        <v>0</v>
      </c>
      <c r="BL284" s="16" t="s">
        <v>129</v>
      </c>
      <c r="BM284" s="16" t="s">
        <v>465</v>
      </c>
    </row>
    <row r="285" spans="2:65" s="11" customFormat="1" x14ac:dyDescent="0.3">
      <c r="B285" s="175"/>
      <c r="D285" s="176" t="s">
        <v>131</v>
      </c>
      <c r="E285" s="177" t="s">
        <v>3</v>
      </c>
      <c r="F285" s="178" t="s">
        <v>466</v>
      </c>
      <c r="H285" s="179">
        <v>1</v>
      </c>
      <c r="I285" s="180"/>
      <c r="L285" s="175"/>
      <c r="M285" s="181"/>
      <c r="N285" s="182"/>
      <c r="O285" s="182"/>
      <c r="P285" s="182"/>
      <c r="Q285" s="182"/>
      <c r="R285" s="182"/>
      <c r="S285" s="182"/>
      <c r="T285" s="183"/>
      <c r="AT285" s="184" t="s">
        <v>131</v>
      </c>
      <c r="AU285" s="184" t="s">
        <v>78</v>
      </c>
      <c r="AV285" s="11" t="s">
        <v>78</v>
      </c>
      <c r="AW285" s="11" t="s">
        <v>35</v>
      </c>
      <c r="AX285" s="11" t="s">
        <v>9</v>
      </c>
      <c r="AY285" s="184" t="s">
        <v>122</v>
      </c>
    </row>
    <row r="286" spans="2:65" s="1" customFormat="1" ht="22.5" customHeight="1" x14ac:dyDescent="0.3">
      <c r="B286" s="162"/>
      <c r="C286" s="199" t="s">
        <v>467</v>
      </c>
      <c r="D286" s="199" t="s">
        <v>219</v>
      </c>
      <c r="E286" s="200" t="s">
        <v>468</v>
      </c>
      <c r="F286" s="201" t="s">
        <v>469</v>
      </c>
      <c r="G286" s="202" t="s">
        <v>387</v>
      </c>
      <c r="H286" s="203">
        <v>1</v>
      </c>
      <c r="I286" s="204"/>
      <c r="J286" s="205">
        <f>ROUND(I286*H286,0)</f>
        <v>0</v>
      </c>
      <c r="K286" s="201" t="s">
        <v>128</v>
      </c>
      <c r="L286" s="206"/>
      <c r="M286" s="207" t="s">
        <v>3</v>
      </c>
      <c r="N286" s="208" t="s">
        <v>42</v>
      </c>
      <c r="O286" s="34"/>
      <c r="P286" s="172">
        <f>O286*H286</f>
        <v>0</v>
      </c>
      <c r="Q286" s="172">
        <v>1.2999999999999999E-3</v>
      </c>
      <c r="R286" s="172">
        <f>Q286*H286</f>
        <v>1.2999999999999999E-3</v>
      </c>
      <c r="S286" s="172">
        <v>0</v>
      </c>
      <c r="T286" s="173">
        <f>S286*H286</f>
        <v>0</v>
      </c>
      <c r="AR286" s="16" t="s">
        <v>162</v>
      </c>
      <c r="AT286" s="16" t="s">
        <v>219</v>
      </c>
      <c r="AU286" s="16" t="s">
        <v>78</v>
      </c>
      <c r="AY286" s="16" t="s">
        <v>122</v>
      </c>
      <c r="BE286" s="174">
        <f>IF(N286="základní",J286,0)</f>
        <v>0</v>
      </c>
      <c r="BF286" s="174">
        <f>IF(N286="snížená",J286,0)</f>
        <v>0</v>
      </c>
      <c r="BG286" s="174">
        <f>IF(N286="zákl. přenesená",J286,0)</f>
        <v>0</v>
      </c>
      <c r="BH286" s="174">
        <f>IF(N286="sníž. přenesená",J286,0)</f>
        <v>0</v>
      </c>
      <c r="BI286" s="174">
        <f>IF(N286="nulová",J286,0)</f>
        <v>0</v>
      </c>
      <c r="BJ286" s="16" t="s">
        <v>9</v>
      </c>
      <c r="BK286" s="174">
        <f>ROUND(I286*H286,0)</f>
        <v>0</v>
      </c>
      <c r="BL286" s="16" t="s">
        <v>129</v>
      </c>
      <c r="BM286" s="16" t="s">
        <v>470</v>
      </c>
    </row>
    <row r="287" spans="2:65" s="11" customFormat="1" x14ac:dyDescent="0.3">
      <c r="B287" s="175"/>
      <c r="D287" s="176" t="s">
        <v>131</v>
      </c>
      <c r="E287" s="177" t="s">
        <v>3</v>
      </c>
      <c r="F287" s="178" t="s">
        <v>466</v>
      </c>
      <c r="H287" s="179">
        <v>1</v>
      </c>
      <c r="I287" s="180"/>
      <c r="L287" s="175"/>
      <c r="M287" s="181"/>
      <c r="N287" s="182"/>
      <c r="O287" s="182"/>
      <c r="P287" s="182"/>
      <c r="Q287" s="182"/>
      <c r="R287" s="182"/>
      <c r="S287" s="182"/>
      <c r="T287" s="183"/>
      <c r="AT287" s="184" t="s">
        <v>131</v>
      </c>
      <c r="AU287" s="184" t="s">
        <v>78</v>
      </c>
      <c r="AV287" s="11" t="s">
        <v>78</v>
      </c>
      <c r="AW287" s="11" t="s">
        <v>35</v>
      </c>
      <c r="AX287" s="11" t="s">
        <v>9</v>
      </c>
      <c r="AY287" s="184" t="s">
        <v>122</v>
      </c>
    </row>
    <row r="288" spans="2:65" s="1" customFormat="1" ht="22.5" customHeight="1" x14ac:dyDescent="0.3">
      <c r="B288" s="162"/>
      <c r="C288" s="163" t="s">
        <v>471</v>
      </c>
      <c r="D288" s="163" t="s">
        <v>124</v>
      </c>
      <c r="E288" s="164" t="s">
        <v>472</v>
      </c>
      <c r="F288" s="165" t="s">
        <v>473</v>
      </c>
      <c r="G288" s="166" t="s">
        <v>387</v>
      </c>
      <c r="H288" s="167">
        <v>1</v>
      </c>
      <c r="I288" s="168"/>
      <c r="J288" s="169">
        <f>ROUND(I288*H288,0)</f>
        <v>0</v>
      </c>
      <c r="K288" s="165" t="s">
        <v>128</v>
      </c>
      <c r="L288" s="33"/>
      <c r="M288" s="170" t="s">
        <v>3</v>
      </c>
      <c r="N288" s="171" t="s">
        <v>42</v>
      </c>
      <c r="O288" s="34"/>
      <c r="P288" s="172">
        <f>O288*H288</f>
        <v>0</v>
      </c>
      <c r="Q288" s="172">
        <v>0.112405</v>
      </c>
      <c r="R288" s="172">
        <f>Q288*H288</f>
        <v>0.112405</v>
      </c>
      <c r="S288" s="172">
        <v>0</v>
      </c>
      <c r="T288" s="173">
        <f>S288*H288</f>
        <v>0</v>
      </c>
      <c r="AR288" s="16" t="s">
        <v>129</v>
      </c>
      <c r="AT288" s="16" t="s">
        <v>124</v>
      </c>
      <c r="AU288" s="16" t="s">
        <v>78</v>
      </c>
      <c r="AY288" s="16" t="s">
        <v>122</v>
      </c>
      <c r="BE288" s="174">
        <f>IF(N288="základní",J288,0)</f>
        <v>0</v>
      </c>
      <c r="BF288" s="174">
        <f>IF(N288="snížená",J288,0)</f>
        <v>0</v>
      </c>
      <c r="BG288" s="174">
        <f>IF(N288="zákl. přenesená",J288,0)</f>
        <v>0</v>
      </c>
      <c r="BH288" s="174">
        <f>IF(N288="sníž. přenesená",J288,0)</f>
        <v>0</v>
      </c>
      <c r="BI288" s="174">
        <f>IF(N288="nulová",J288,0)</f>
        <v>0</v>
      </c>
      <c r="BJ288" s="16" t="s">
        <v>9</v>
      </c>
      <c r="BK288" s="174">
        <f>ROUND(I288*H288,0)</f>
        <v>0</v>
      </c>
      <c r="BL288" s="16" t="s">
        <v>129</v>
      </c>
      <c r="BM288" s="16" t="s">
        <v>474</v>
      </c>
    </row>
    <row r="289" spans="2:65" s="11" customFormat="1" x14ac:dyDescent="0.3">
      <c r="B289" s="175"/>
      <c r="D289" s="176" t="s">
        <v>131</v>
      </c>
      <c r="E289" s="177" t="s">
        <v>3</v>
      </c>
      <c r="F289" s="178" t="s">
        <v>466</v>
      </c>
      <c r="H289" s="179">
        <v>1</v>
      </c>
      <c r="I289" s="180"/>
      <c r="L289" s="175"/>
      <c r="M289" s="181"/>
      <c r="N289" s="182"/>
      <c r="O289" s="182"/>
      <c r="P289" s="182"/>
      <c r="Q289" s="182"/>
      <c r="R289" s="182"/>
      <c r="S289" s="182"/>
      <c r="T289" s="183"/>
      <c r="AT289" s="184" t="s">
        <v>131</v>
      </c>
      <c r="AU289" s="184" t="s">
        <v>78</v>
      </c>
      <c r="AV289" s="11" t="s">
        <v>78</v>
      </c>
      <c r="AW289" s="11" t="s">
        <v>35</v>
      </c>
      <c r="AX289" s="11" t="s">
        <v>9</v>
      </c>
      <c r="AY289" s="184" t="s">
        <v>122</v>
      </c>
    </row>
    <row r="290" spans="2:65" s="1" customFormat="1" ht="22.5" customHeight="1" x14ac:dyDescent="0.3">
      <c r="B290" s="162"/>
      <c r="C290" s="199" t="s">
        <v>475</v>
      </c>
      <c r="D290" s="199" t="s">
        <v>219</v>
      </c>
      <c r="E290" s="200" t="s">
        <v>476</v>
      </c>
      <c r="F290" s="201" t="s">
        <v>477</v>
      </c>
      <c r="G290" s="202" t="s">
        <v>387</v>
      </c>
      <c r="H290" s="203">
        <v>1</v>
      </c>
      <c r="I290" s="204"/>
      <c r="J290" s="205">
        <f>ROUND(I290*H290,0)</f>
        <v>0</v>
      </c>
      <c r="K290" s="201" t="s">
        <v>128</v>
      </c>
      <c r="L290" s="206"/>
      <c r="M290" s="207" t="s">
        <v>3</v>
      </c>
      <c r="N290" s="208" t="s">
        <v>42</v>
      </c>
      <c r="O290" s="34"/>
      <c r="P290" s="172">
        <f>O290*H290</f>
        <v>0</v>
      </c>
      <c r="Q290" s="172">
        <v>6.1000000000000004E-3</v>
      </c>
      <c r="R290" s="172">
        <f>Q290*H290</f>
        <v>6.1000000000000004E-3</v>
      </c>
      <c r="S290" s="172">
        <v>0</v>
      </c>
      <c r="T290" s="173">
        <f>S290*H290</f>
        <v>0</v>
      </c>
      <c r="AR290" s="16" t="s">
        <v>162</v>
      </c>
      <c r="AT290" s="16" t="s">
        <v>219</v>
      </c>
      <c r="AU290" s="16" t="s">
        <v>78</v>
      </c>
      <c r="AY290" s="16" t="s">
        <v>122</v>
      </c>
      <c r="BE290" s="174">
        <f>IF(N290="základní",J290,0)</f>
        <v>0</v>
      </c>
      <c r="BF290" s="174">
        <f>IF(N290="snížená",J290,0)</f>
        <v>0</v>
      </c>
      <c r="BG290" s="174">
        <f>IF(N290="zákl. přenesená",J290,0)</f>
        <v>0</v>
      </c>
      <c r="BH290" s="174">
        <f>IF(N290="sníž. přenesená",J290,0)</f>
        <v>0</v>
      </c>
      <c r="BI290" s="174">
        <f>IF(N290="nulová",J290,0)</f>
        <v>0</v>
      </c>
      <c r="BJ290" s="16" t="s">
        <v>9</v>
      </c>
      <c r="BK290" s="174">
        <f>ROUND(I290*H290,0)</f>
        <v>0</v>
      </c>
      <c r="BL290" s="16" t="s">
        <v>129</v>
      </c>
      <c r="BM290" s="16" t="s">
        <v>478</v>
      </c>
    </row>
    <row r="291" spans="2:65" s="1" customFormat="1" ht="22.5" customHeight="1" x14ac:dyDescent="0.3">
      <c r="B291" s="162"/>
      <c r="C291" s="163" t="s">
        <v>479</v>
      </c>
      <c r="D291" s="163" t="s">
        <v>124</v>
      </c>
      <c r="E291" s="164" t="s">
        <v>480</v>
      </c>
      <c r="F291" s="165" t="s">
        <v>481</v>
      </c>
      <c r="G291" s="166" t="s">
        <v>435</v>
      </c>
      <c r="H291" s="167">
        <v>42.3</v>
      </c>
      <c r="I291" s="168"/>
      <c r="J291" s="169">
        <f>ROUND(I291*H291,0)</f>
        <v>0</v>
      </c>
      <c r="K291" s="165" t="s">
        <v>128</v>
      </c>
      <c r="L291" s="33"/>
      <c r="M291" s="170" t="s">
        <v>3</v>
      </c>
      <c r="N291" s="171" t="s">
        <v>42</v>
      </c>
      <c r="O291" s="34"/>
      <c r="P291" s="172">
        <f>O291*H291</f>
        <v>0</v>
      </c>
      <c r="Q291" s="172">
        <v>3.2499999999999999E-4</v>
      </c>
      <c r="R291" s="172">
        <f>Q291*H291</f>
        <v>1.3747499999999999E-2</v>
      </c>
      <c r="S291" s="172">
        <v>0</v>
      </c>
      <c r="T291" s="173">
        <f>S291*H291</f>
        <v>0</v>
      </c>
      <c r="AR291" s="16" t="s">
        <v>129</v>
      </c>
      <c r="AT291" s="16" t="s">
        <v>124</v>
      </c>
      <c r="AU291" s="16" t="s">
        <v>78</v>
      </c>
      <c r="AY291" s="16" t="s">
        <v>122</v>
      </c>
      <c r="BE291" s="174">
        <f>IF(N291="základní",J291,0)</f>
        <v>0</v>
      </c>
      <c r="BF291" s="174">
        <f>IF(N291="snížená",J291,0)</f>
        <v>0</v>
      </c>
      <c r="BG291" s="174">
        <f>IF(N291="zákl. přenesená",J291,0)</f>
        <v>0</v>
      </c>
      <c r="BH291" s="174">
        <f>IF(N291="sníž. přenesená",J291,0)</f>
        <v>0</v>
      </c>
      <c r="BI291" s="174">
        <f>IF(N291="nulová",J291,0)</f>
        <v>0</v>
      </c>
      <c r="BJ291" s="16" t="s">
        <v>9</v>
      </c>
      <c r="BK291" s="174">
        <f>ROUND(I291*H291,0)</f>
        <v>0</v>
      </c>
      <c r="BL291" s="16" t="s">
        <v>129</v>
      </c>
      <c r="BM291" s="16" t="s">
        <v>482</v>
      </c>
    </row>
    <row r="292" spans="2:65" s="11" customFormat="1" x14ac:dyDescent="0.3">
      <c r="B292" s="175"/>
      <c r="D292" s="176" t="s">
        <v>131</v>
      </c>
      <c r="E292" s="177" t="s">
        <v>3</v>
      </c>
      <c r="F292" s="178" t="s">
        <v>483</v>
      </c>
      <c r="H292" s="179">
        <v>42.3</v>
      </c>
      <c r="I292" s="180"/>
      <c r="L292" s="175"/>
      <c r="M292" s="181"/>
      <c r="N292" s="182"/>
      <c r="O292" s="182"/>
      <c r="P292" s="182"/>
      <c r="Q292" s="182"/>
      <c r="R292" s="182"/>
      <c r="S292" s="182"/>
      <c r="T292" s="183"/>
      <c r="AT292" s="184" t="s">
        <v>131</v>
      </c>
      <c r="AU292" s="184" t="s">
        <v>78</v>
      </c>
      <c r="AV292" s="11" t="s">
        <v>78</v>
      </c>
      <c r="AW292" s="11" t="s">
        <v>35</v>
      </c>
      <c r="AX292" s="11" t="s">
        <v>9</v>
      </c>
      <c r="AY292" s="184" t="s">
        <v>122</v>
      </c>
    </row>
    <row r="293" spans="2:65" s="1" customFormat="1" ht="22.5" customHeight="1" x14ac:dyDescent="0.3">
      <c r="B293" s="162"/>
      <c r="C293" s="163" t="s">
        <v>484</v>
      </c>
      <c r="D293" s="163" t="s">
        <v>124</v>
      </c>
      <c r="E293" s="164" t="s">
        <v>485</v>
      </c>
      <c r="F293" s="165" t="s">
        <v>486</v>
      </c>
      <c r="G293" s="166" t="s">
        <v>435</v>
      </c>
      <c r="H293" s="167">
        <v>352</v>
      </c>
      <c r="I293" s="168"/>
      <c r="J293" s="169">
        <f>ROUND(I293*H293,0)</f>
        <v>0</v>
      </c>
      <c r="K293" s="165" t="s">
        <v>128</v>
      </c>
      <c r="L293" s="33"/>
      <c r="M293" s="170" t="s">
        <v>3</v>
      </c>
      <c r="N293" s="171" t="s">
        <v>42</v>
      </c>
      <c r="O293" s="34"/>
      <c r="P293" s="172">
        <f>O293*H293</f>
        <v>0</v>
      </c>
      <c r="Q293" s="172">
        <v>6.4999999999999997E-4</v>
      </c>
      <c r="R293" s="172">
        <f>Q293*H293</f>
        <v>0.2288</v>
      </c>
      <c r="S293" s="172">
        <v>0</v>
      </c>
      <c r="T293" s="173">
        <f>S293*H293</f>
        <v>0</v>
      </c>
      <c r="AR293" s="16" t="s">
        <v>129</v>
      </c>
      <c r="AT293" s="16" t="s">
        <v>124</v>
      </c>
      <c r="AU293" s="16" t="s">
        <v>78</v>
      </c>
      <c r="AY293" s="16" t="s">
        <v>122</v>
      </c>
      <c r="BE293" s="174">
        <f>IF(N293="základní",J293,0)</f>
        <v>0</v>
      </c>
      <c r="BF293" s="174">
        <f>IF(N293="snížená",J293,0)</f>
        <v>0</v>
      </c>
      <c r="BG293" s="174">
        <f>IF(N293="zákl. přenesená",J293,0)</f>
        <v>0</v>
      </c>
      <c r="BH293" s="174">
        <f>IF(N293="sníž. přenesená",J293,0)</f>
        <v>0</v>
      </c>
      <c r="BI293" s="174">
        <f>IF(N293="nulová",J293,0)</f>
        <v>0</v>
      </c>
      <c r="BJ293" s="16" t="s">
        <v>9</v>
      </c>
      <c r="BK293" s="174">
        <f>ROUND(I293*H293,0)</f>
        <v>0</v>
      </c>
      <c r="BL293" s="16" t="s">
        <v>129</v>
      </c>
      <c r="BM293" s="16" t="s">
        <v>487</v>
      </c>
    </row>
    <row r="294" spans="2:65" s="11" customFormat="1" x14ac:dyDescent="0.3">
      <c r="B294" s="175"/>
      <c r="D294" s="176" t="s">
        <v>131</v>
      </c>
      <c r="E294" s="177" t="s">
        <v>3</v>
      </c>
      <c r="F294" s="178" t="s">
        <v>488</v>
      </c>
      <c r="H294" s="179">
        <v>352</v>
      </c>
      <c r="I294" s="180"/>
      <c r="L294" s="175"/>
      <c r="M294" s="181"/>
      <c r="N294" s="182"/>
      <c r="O294" s="182"/>
      <c r="P294" s="182"/>
      <c r="Q294" s="182"/>
      <c r="R294" s="182"/>
      <c r="S294" s="182"/>
      <c r="T294" s="183"/>
      <c r="AT294" s="184" t="s">
        <v>131</v>
      </c>
      <c r="AU294" s="184" t="s">
        <v>78</v>
      </c>
      <c r="AV294" s="11" t="s">
        <v>78</v>
      </c>
      <c r="AW294" s="11" t="s">
        <v>35</v>
      </c>
      <c r="AX294" s="11" t="s">
        <v>9</v>
      </c>
      <c r="AY294" s="184" t="s">
        <v>122</v>
      </c>
    </row>
    <row r="295" spans="2:65" s="1" customFormat="1" ht="31.5" customHeight="1" x14ac:dyDescent="0.3">
      <c r="B295" s="162"/>
      <c r="C295" s="163" t="s">
        <v>489</v>
      </c>
      <c r="D295" s="163" t="s">
        <v>124</v>
      </c>
      <c r="E295" s="164" t="s">
        <v>490</v>
      </c>
      <c r="F295" s="165" t="s">
        <v>491</v>
      </c>
      <c r="G295" s="166" t="s">
        <v>127</v>
      </c>
      <c r="H295" s="167">
        <v>4</v>
      </c>
      <c r="I295" s="168"/>
      <c r="J295" s="169">
        <f>ROUND(I295*H295,0)</f>
        <v>0</v>
      </c>
      <c r="K295" s="165" t="s">
        <v>128</v>
      </c>
      <c r="L295" s="33"/>
      <c r="M295" s="170" t="s">
        <v>3</v>
      </c>
      <c r="N295" s="171" t="s">
        <v>42</v>
      </c>
      <c r="O295" s="34"/>
      <c r="P295" s="172">
        <f>O295*H295</f>
        <v>0</v>
      </c>
      <c r="Q295" s="172">
        <v>2.5999999999999999E-3</v>
      </c>
      <c r="R295" s="172">
        <f>Q295*H295</f>
        <v>1.04E-2</v>
      </c>
      <c r="S295" s="172">
        <v>0</v>
      </c>
      <c r="T295" s="173">
        <f>S295*H295</f>
        <v>0</v>
      </c>
      <c r="AR295" s="16" t="s">
        <v>129</v>
      </c>
      <c r="AT295" s="16" t="s">
        <v>124</v>
      </c>
      <c r="AU295" s="16" t="s">
        <v>78</v>
      </c>
      <c r="AY295" s="16" t="s">
        <v>122</v>
      </c>
      <c r="BE295" s="174">
        <f>IF(N295="základní",J295,0)</f>
        <v>0</v>
      </c>
      <c r="BF295" s="174">
        <f>IF(N295="snížená",J295,0)</f>
        <v>0</v>
      </c>
      <c r="BG295" s="174">
        <f>IF(N295="zákl. přenesená",J295,0)</f>
        <v>0</v>
      </c>
      <c r="BH295" s="174">
        <f>IF(N295="sníž. přenesená",J295,0)</f>
        <v>0</v>
      </c>
      <c r="BI295" s="174">
        <f>IF(N295="nulová",J295,0)</f>
        <v>0</v>
      </c>
      <c r="BJ295" s="16" t="s">
        <v>9</v>
      </c>
      <c r="BK295" s="174">
        <f>ROUND(I295*H295,0)</f>
        <v>0</v>
      </c>
      <c r="BL295" s="16" t="s">
        <v>129</v>
      </c>
      <c r="BM295" s="16" t="s">
        <v>492</v>
      </c>
    </row>
    <row r="296" spans="2:65" s="11" customFormat="1" x14ac:dyDescent="0.3">
      <c r="B296" s="175"/>
      <c r="D296" s="176" t="s">
        <v>131</v>
      </c>
      <c r="E296" s="177" t="s">
        <v>3</v>
      </c>
      <c r="F296" s="178" t="s">
        <v>493</v>
      </c>
      <c r="H296" s="179">
        <v>4</v>
      </c>
      <c r="I296" s="180"/>
      <c r="L296" s="175"/>
      <c r="M296" s="181"/>
      <c r="N296" s="182"/>
      <c r="O296" s="182"/>
      <c r="P296" s="182"/>
      <c r="Q296" s="182"/>
      <c r="R296" s="182"/>
      <c r="S296" s="182"/>
      <c r="T296" s="183"/>
      <c r="AT296" s="184" t="s">
        <v>131</v>
      </c>
      <c r="AU296" s="184" t="s">
        <v>78</v>
      </c>
      <c r="AV296" s="11" t="s">
        <v>78</v>
      </c>
      <c r="AW296" s="11" t="s">
        <v>35</v>
      </c>
      <c r="AX296" s="11" t="s">
        <v>9</v>
      </c>
      <c r="AY296" s="184" t="s">
        <v>122</v>
      </c>
    </row>
    <row r="297" spans="2:65" s="1" customFormat="1" ht="22.5" customHeight="1" x14ac:dyDescent="0.3">
      <c r="B297" s="162"/>
      <c r="C297" s="163" t="s">
        <v>494</v>
      </c>
      <c r="D297" s="163" t="s">
        <v>124</v>
      </c>
      <c r="E297" s="164" t="s">
        <v>495</v>
      </c>
      <c r="F297" s="165" t="s">
        <v>496</v>
      </c>
      <c r="G297" s="166" t="s">
        <v>435</v>
      </c>
      <c r="H297" s="167">
        <v>394.3</v>
      </c>
      <c r="I297" s="168"/>
      <c r="J297" s="169">
        <f>ROUND(I297*H297,0)</f>
        <v>0</v>
      </c>
      <c r="K297" s="165" t="s">
        <v>128</v>
      </c>
      <c r="L297" s="33"/>
      <c r="M297" s="170" t="s">
        <v>3</v>
      </c>
      <c r="N297" s="171" t="s">
        <v>42</v>
      </c>
      <c r="O297" s="34"/>
      <c r="P297" s="172">
        <f>O297*H297</f>
        <v>0</v>
      </c>
      <c r="Q297" s="172">
        <v>3.7500000000000001E-6</v>
      </c>
      <c r="R297" s="172">
        <f>Q297*H297</f>
        <v>1.4786250000000001E-3</v>
      </c>
      <c r="S297" s="172">
        <v>0</v>
      </c>
      <c r="T297" s="173">
        <f>S297*H297</f>
        <v>0</v>
      </c>
      <c r="AR297" s="16" t="s">
        <v>129</v>
      </c>
      <c r="AT297" s="16" t="s">
        <v>124</v>
      </c>
      <c r="AU297" s="16" t="s">
        <v>78</v>
      </c>
      <c r="AY297" s="16" t="s">
        <v>122</v>
      </c>
      <c r="BE297" s="174">
        <f>IF(N297="základní",J297,0)</f>
        <v>0</v>
      </c>
      <c r="BF297" s="174">
        <f>IF(N297="snížená",J297,0)</f>
        <v>0</v>
      </c>
      <c r="BG297" s="174">
        <f>IF(N297="zákl. přenesená",J297,0)</f>
        <v>0</v>
      </c>
      <c r="BH297" s="174">
        <f>IF(N297="sníž. přenesená",J297,0)</f>
        <v>0</v>
      </c>
      <c r="BI297" s="174">
        <f>IF(N297="nulová",J297,0)</f>
        <v>0</v>
      </c>
      <c r="BJ297" s="16" t="s">
        <v>9</v>
      </c>
      <c r="BK297" s="174">
        <f>ROUND(I297*H297,0)</f>
        <v>0</v>
      </c>
      <c r="BL297" s="16" t="s">
        <v>129</v>
      </c>
      <c r="BM297" s="16" t="s">
        <v>497</v>
      </c>
    </row>
    <row r="298" spans="2:65" s="11" customFormat="1" x14ac:dyDescent="0.3">
      <c r="B298" s="175"/>
      <c r="D298" s="185" t="s">
        <v>131</v>
      </c>
      <c r="E298" s="184" t="s">
        <v>3</v>
      </c>
      <c r="F298" s="186" t="s">
        <v>483</v>
      </c>
      <c r="H298" s="187">
        <v>42.3</v>
      </c>
      <c r="I298" s="180"/>
      <c r="L298" s="175"/>
      <c r="M298" s="181"/>
      <c r="N298" s="182"/>
      <c r="O298" s="182"/>
      <c r="P298" s="182"/>
      <c r="Q298" s="182"/>
      <c r="R298" s="182"/>
      <c r="S298" s="182"/>
      <c r="T298" s="183"/>
      <c r="AT298" s="184" t="s">
        <v>131</v>
      </c>
      <c r="AU298" s="184" t="s">
        <v>78</v>
      </c>
      <c r="AV298" s="11" t="s">
        <v>78</v>
      </c>
      <c r="AW298" s="11" t="s">
        <v>35</v>
      </c>
      <c r="AX298" s="11" t="s">
        <v>71</v>
      </c>
      <c r="AY298" s="184" t="s">
        <v>122</v>
      </c>
    </row>
    <row r="299" spans="2:65" s="11" customFormat="1" x14ac:dyDescent="0.3">
      <c r="B299" s="175"/>
      <c r="D299" s="185" t="s">
        <v>131</v>
      </c>
      <c r="E299" s="184" t="s">
        <v>3</v>
      </c>
      <c r="F299" s="186" t="s">
        <v>488</v>
      </c>
      <c r="H299" s="187">
        <v>352</v>
      </c>
      <c r="I299" s="180"/>
      <c r="L299" s="175"/>
      <c r="M299" s="181"/>
      <c r="N299" s="182"/>
      <c r="O299" s="182"/>
      <c r="P299" s="182"/>
      <c r="Q299" s="182"/>
      <c r="R299" s="182"/>
      <c r="S299" s="182"/>
      <c r="T299" s="183"/>
      <c r="AT299" s="184" t="s">
        <v>131</v>
      </c>
      <c r="AU299" s="184" t="s">
        <v>78</v>
      </c>
      <c r="AV299" s="11" t="s">
        <v>78</v>
      </c>
      <c r="AW299" s="11" t="s">
        <v>35</v>
      </c>
      <c r="AX299" s="11" t="s">
        <v>71</v>
      </c>
      <c r="AY299" s="184" t="s">
        <v>122</v>
      </c>
    </row>
    <row r="300" spans="2:65" s="12" customFormat="1" x14ac:dyDescent="0.3">
      <c r="B300" s="188"/>
      <c r="D300" s="176" t="s">
        <v>131</v>
      </c>
      <c r="E300" s="196" t="s">
        <v>3</v>
      </c>
      <c r="F300" s="197" t="s">
        <v>138</v>
      </c>
      <c r="H300" s="198">
        <v>394.3</v>
      </c>
      <c r="I300" s="192"/>
      <c r="L300" s="188"/>
      <c r="M300" s="193"/>
      <c r="N300" s="194"/>
      <c r="O300" s="194"/>
      <c r="P300" s="194"/>
      <c r="Q300" s="194"/>
      <c r="R300" s="194"/>
      <c r="S300" s="194"/>
      <c r="T300" s="195"/>
      <c r="AT300" s="189" t="s">
        <v>131</v>
      </c>
      <c r="AU300" s="189" t="s">
        <v>78</v>
      </c>
      <c r="AV300" s="12" t="s">
        <v>139</v>
      </c>
      <c r="AW300" s="12" t="s">
        <v>35</v>
      </c>
      <c r="AX300" s="12" t="s">
        <v>9</v>
      </c>
      <c r="AY300" s="189" t="s">
        <v>122</v>
      </c>
    </row>
    <row r="301" spans="2:65" s="1" customFormat="1" ht="22.5" customHeight="1" x14ac:dyDescent="0.3">
      <c r="B301" s="162"/>
      <c r="C301" s="163" t="s">
        <v>498</v>
      </c>
      <c r="D301" s="163" t="s">
        <v>124</v>
      </c>
      <c r="E301" s="164" t="s">
        <v>499</v>
      </c>
      <c r="F301" s="165" t="s">
        <v>500</v>
      </c>
      <c r="G301" s="166" t="s">
        <v>127</v>
      </c>
      <c r="H301" s="167">
        <v>4</v>
      </c>
      <c r="I301" s="168"/>
      <c r="J301" s="169">
        <f>ROUND(I301*H301,0)</f>
        <v>0</v>
      </c>
      <c r="K301" s="165" t="s">
        <v>128</v>
      </c>
      <c r="L301" s="33"/>
      <c r="M301" s="170" t="s">
        <v>3</v>
      </c>
      <c r="N301" s="171" t="s">
        <v>42</v>
      </c>
      <c r="O301" s="34"/>
      <c r="P301" s="172">
        <f>O301*H301</f>
        <v>0</v>
      </c>
      <c r="Q301" s="172">
        <v>9.38E-6</v>
      </c>
      <c r="R301" s="172">
        <f>Q301*H301</f>
        <v>3.752E-5</v>
      </c>
      <c r="S301" s="172">
        <v>0</v>
      </c>
      <c r="T301" s="173">
        <f>S301*H301</f>
        <v>0</v>
      </c>
      <c r="AR301" s="16" t="s">
        <v>129</v>
      </c>
      <c r="AT301" s="16" t="s">
        <v>124</v>
      </c>
      <c r="AU301" s="16" t="s">
        <v>78</v>
      </c>
      <c r="AY301" s="16" t="s">
        <v>122</v>
      </c>
      <c r="BE301" s="174">
        <f>IF(N301="základní",J301,0)</f>
        <v>0</v>
      </c>
      <c r="BF301" s="174">
        <f>IF(N301="snížená",J301,0)</f>
        <v>0</v>
      </c>
      <c r="BG301" s="174">
        <f>IF(N301="zákl. přenesená",J301,0)</f>
        <v>0</v>
      </c>
      <c r="BH301" s="174">
        <f>IF(N301="sníž. přenesená",J301,0)</f>
        <v>0</v>
      </c>
      <c r="BI301" s="174">
        <f>IF(N301="nulová",J301,0)</f>
        <v>0</v>
      </c>
      <c r="BJ301" s="16" t="s">
        <v>9</v>
      </c>
      <c r="BK301" s="174">
        <f>ROUND(I301*H301,0)</f>
        <v>0</v>
      </c>
      <c r="BL301" s="16" t="s">
        <v>129</v>
      </c>
      <c r="BM301" s="16" t="s">
        <v>501</v>
      </c>
    </row>
    <row r="302" spans="2:65" s="11" customFormat="1" x14ac:dyDescent="0.3">
      <c r="B302" s="175"/>
      <c r="D302" s="176" t="s">
        <v>131</v>
      </c>
      <c r="E302" s="177" t="s">
        <v>3</v>
      </c>
      <c r="F302" s="178" t="s">
        <v>493</v>
      </c>
      <c r="H302" s="179">
        <v>4</v>
      </c>
      <c r="I302" s="180"/>
      <c r="L302" s="175"/>
      <c r="M302" s="181"/>
      <c r="N302" s="182"/>
      <c r="O302" s="182"/>
      <c r="P302" s="182"/>
      <c r="Q302" s="182"/>
      <c r="R302" s="182"/>
      <c r="S302" s="182"/>
      <c r="T302" s="183"/>
      <c r="AT302" s="184" t="s">
        <v>131</v>
      </c>
      <c r="AU302" s="184" t="s">
        <v>78</v>
      </c>
      <c r="AV302" s="11" t="s">
        <v>78</v>
      </c>
      <c r="AW302" s="11" t="s">
        <v>35</v>
      </c>
      <c r="AX302" s="11" t="s">
        <v>9</v>
      </c>
      <c r="AY302" s="184" t="s">
        <v>122</v>
      </c>
    </row>
    <row r="303" spans="2:65" s="1" customFormat="1" ht="22.5" customHeight="1" x14ac:dyDescent="0.3">
      <c r="B303" s="162"/>
      <c r="C303" s="163" t="s">
        <v>502</v>
      </c>
      <c r="D303" s="163" t="s">
        <v>124</v>
      </c>
      <c r="E303" s="164" t="s">
        <v>503</v>
      </c>
      <c r="F303" s="165" t="s">
        <v>504</v>
      </c>
      <c r="G303" s="166" t="s">
        <v>435</v>
      </c>
      <c r="H303" s="167">
        <v>278.10000000000002</v>
      </c>
      <c r="I303" s="168"/>
      <c r="J303" s="169">
        <f>ROUND(I303*H303,0)</f>
        <v>0</v>
      </c>
      <c r="K303" s="165" t="s">
        <v>128</v>
      </c>
      <c r="L303" s="33"/>
      <c r="M303" s="170" t="s">
        <v>3</v>
      </c>
      <c r="N303" s="171" t="s">
        <v>42</v>
      </c>
      <c r="O303" s="34"/>
      <c r="P303" s="172">
        <f>O303*H303</f>
        <v>0</v>
      </c>
      <c r="Q303" s="172">
        <v>7.1903999999999996E-2</v>
      </c>
      <c r="R303" s="172">
        <f>Q303*H303</f>
        <v>19.996502400000001</v>
      </c>
      <c r="S303" s="172">
        <v>0</v>
      </c>
      <c r="T303" s="173">
        <f>S303*H303</f>
        <v>0</v>
      </c>
      <c r="AR303" s="16" t="s">
        <v>129</v>
      </c>
      <c r="AT303" s="16" t="s">
        <v>124</v>
      </c>
      <c r="AU303" s="16" t="s">
        <v>78</v>
      </c>
      <c r="AY303" s="16" t="s">
        <v>122</v>
      </c>
      <c r="BE303" s="174">
        <f>IF(N303="základní",J303,0)</f>
        <v>0</v>
      </c>
      <c r="BF303" s="174">
        <f>IF(N303="snížená",J303,0)</f>
        <v>0</v>
      </c>
      <c r="BG303" s="174">
        <f>IF(N303="zákl. přenesená",J303,0)</f>
        <v>0</v>
      </c>
      <c r="BH303" s="174">
        <f>IF(N303="sníž. přenesená",J303,0)</f>
        <v>0</v>
      </c>
      <c r="BI303" s="174">
        <f>IF(N303="nulová",J303,0)</f>
        <v>0</v>
      </c>
      <c r="BJ303" s="16" t="s">
        <v>9</v>
      </c>
      <c r="BK303" s="174">
        <f>ROUND(I303*H303,0)</f>
        <v>0</v>
      </c>
      <c r="BL303" s="16" t="s">
        <v>129</v>
      </c>
      <c r="BM303" s="16" t="s">
        <v>505</v>
      </c>
    </row>
    <row r="304" spans="2:65" s="11" customFormat="1" x14ac:dyDescent="0.3">
      <c r="B304" s="175"/>
      <c r="D304" s="185" t="s">
        <v>131</v>
      </c>
      <c r="E304" s="184" t="s">
        <v>3</v>
      </c>
      <c r="F304" s="186" t="s">
        <v>506</v>
      </c>
      <c r="H304" s="187">
        <v>278.10000000000002</v>
      </c>
      <c r="I304" s="180"/>
      <c r="L304" s="175"/>
      <c r="M304" s="181"/>
      <c r="N304" s="182"/>
      <c r="O304" s="182"/>
      <c r="P304" s="182"/>
      <c r="Q304" s="182"/>
      <c r="R304" s="182"/>
      <c r="S304" s="182"/>
      <c r="T304" s="183"/>
      <c r="AT304" s="184" t="s">
        <v>131</v>
      </c>
      <c r="AU304" s="184" t="s">
        <v>78</v>
      </c>
      <c r="AV304" s="11" t="s">
        <v>78</v>
      </c>
      <c r="AW304" s="11" t="s">
        <v>35</v>
      </c>
      <c r="AX304" s="11" t="s">
        <v>71</v>
      </c>
      <c r="AY304" s="184" t="s">
        <v>122</v>
      </c>
    </row>
    <row r="305" spans="2:65" s="12" customFormat="1" x14ac:dyDescent="0.3">
      <c r="B305" s="188"/>
      <c r="D305" s="176" t="s">
        <v>131</v>
      </c>
      <c r="E305" s="196" t="s">
        <v>3</v>
      </c>
      <c r="F305" s="197" t="s">
        <v>507</v>
      </c>
      <c r="H305" s="198">
        <v>278.10000000000002</v>
      </c>
      <c r="I305" s="192"/>
      <c r="L305" s="188"/>
      <c r="M305" s="193"/>
      <c r="N305" s="194"/>
      <c r="O305" s="194"/>
      <c r="P305" s="194"/>
      <c r="Q305" s="194"/>
      <c r="R305" s="194"/>
      <c r="S305" s="194"/>
      <c r="T305" s="195"/>
      <c r="AT305" s="189" t="s">
        <v>131</v>
      </c>
      <c r="AU305" s="189" t="s">
        <v>78</v>
      </c>
      <c r="AV305" s="12" t="s">
        <v>139</v>
      </c>
      <c r="AW305" s="12" t="s">
        <v>35</v>
      </c>
      <c r="AX305" s="12" t="s">
        <v>9</v>
      </c>
      <c r="AY305" s="189" t="s">
        <v>122</v>
      </c>
    </row>
    <row r="306" spans="2:65" s="1" customFormat="1" ht="22.5" customHeight="1" x14ac:dyDescent="0.3">
      <c r="B306" s="162"/>
      <c r="C306" s="199" t="s">
        <v>508</v>
      </c>
      <c r="D306" s="199" t="s">
        <v>219</v>
      </c>
      <c r="E306" s="200" t="s">
        <v>509</v>
      </c>
      <c r="F306" s="201" t="s">
        <v>510</v>
      </c>
      <c r="G306" s="202" t="s">
        <v>222</v>
      </c>
      <c r="H306" s="203">
        <v>6.6740000000000004</v>
      </c>
      <c r="I306" s="204"/>
      <c r="J306" s="205">
        <f>ROUND(I306*H306,0)</f>
        <v>0</v>
      </c>
      <c r="K306" s="201" t="s">
        <v>128</v>
      </c>
      <c r="L306" s="206"/>
      <c r="M306" s="207" t="s">
        <v>3</v>
      </c>
      <c r="N306" s="208" t="s">
        <v>42</v>
      </c>
      <c r="O306" s="34"/>
      <c r="P306" s="172">
        <f>O306*H306</f>
        <v>0</v>
      </c>
      <c r="Q306" s="172">
        <v>1</v>
      </c>
      <c r="R306" s="172">
        <f>Q306*H306</f>
        <v>6.6740000000000004</v>
      </c>
      <c r="S306" s="172">
        <v>0</v>
      </c>
      <c r="T306" s="173">
        <f>S306*H306</f>
        <v>0</v>
      </c>
      <c r="AR306" s="16" t="s">
        <v>162</v>
      </c>
      <c r="AT306" s="16" t="s">
        <v>219</v>
      </c>
      <c r="AU306" s="16" t="s">
        <v>78</v>
      </c>
      <c r="AY306" s="16" t="s">
        <v>122</v>
      </c>
      <c r="BE306" s="174">
        <f>IF(N306="základní",J306,0)</f>
        <v>0</v>
      </c>
      <c r="BF306" s="174">
        <f>IF(N306="snížená",J306,0)</f>
        <v>0</v>
      </c>
      <c r="BG306" s="174">
        <f>IF(N306="zákl. přenesená",J306,0)</f>
        <v>0</v>
      </c>
      <c r="BH306" s="174">
        <f>IF(N306="sníž. přenesená",J306,0)</f>
        <v>0</v>
      </c>
      <c r="BI306" s="174">
        <f>IF(N306="nulová",J306,0)</f>
        <v>0</v>
      </c>
      <c r="BJ306" s="16" t="s">
        <v>9</v>
      </c>
      <c r="BK306" s="174">
        <f>ROUND(I306*H306,0)</f>
        <v>0</v>
      </c>
      <c r="BL306" s="16" t="s">
        <v>129</v>
      </c>
      <c r="BM306" s="16" t="s">
        <v>511</v>
      </c>
    </row>
    <row r="307" spans="2:65" s="11" customFormat="1" x14ac:dyDescent="0.3">
      <c r="B307" s="175"/>
      <c r="D307" s="185" t="s">
        <v>131</v>
      </c>
      <c r="E307" s="184" t="s">
        <v>3</v>
      </c>
      <c r="F307" s="186" t="s">
        <v>512</v>
      </c>
      <c r="H307" s="187">
        <v>6.6740000000000004</v>
      </c>
      <c r="I307" s="180"/>
      <c r="L307" s="175"/>
      <c r="M307" s="181"/>
      <c r="N307" s="182"/>
      <c r="O307" s="182"/>
      <c r="P307" s="182"/>
      <c r="Q307" s="182"/>
      <c r="R307" s="182"/>
      <c r="S307" s="182"/>
      <c r="T307" s="183"/>
      <c r="AT307" s="184" t="s">
        <v>131</v>
      </c>
      <c r="AU307" s="184" t="s">
        <v>78</v>
      </c>
      <c r="AV307" s="11" t="s">
        <v>78</v>
      </c>
      <c r="AW307" s="11" t="s">
        <v>35</v>
      </c>
      <c r="AX307" s="11" t="s">
        <v>71</v>
      </c>
      <c r="AY307" s="184" t="s">
        <v>122</v>
      </c>
    </row>
    <row r="308" spans="2:65" s="12" customFormat="1" x14ac:dyDescent="0.3">
      <c r="B308" s="188"/>
      <c r="D308" s="176" t="s">
        <v>131</v>
      </c>
      <c r="E308" s="196" t="s">
        <v>3</v>
      </c>
      <c r="F308" s="197" t="s">
        <v>507</v>
      </c>
      <c r="H308" s="198">
        <v>6.6740000000000004</v>
      </c>
      <c r="I308" s="192"/>
      <c r="L308" s="188"/>
      <c r="M308" s="193"/>
      <c r="N308" s="194"/>
      <c r="O308" s="194"/>
      <c r="P308" s="194"/>
      <c r="Q308" s="194"/>
      <c r="R308" s="194"/>
      <c r="S308" s="194"/>
      <c r="T308" s="195"/>
      <c r="AT308" s="189" t="s">
        <v>131</v>
      </c>
      <c r="AU308" s="189" t="s">
        <v>78</v>
      </c>
      <c r="AV308" s="12" t="s">
        <v>139</v>
      </c>
      <c r="AW308" s="12" t="s">
        <v>35</v>
      </c>
      <c r="AX308" s="12" t="s">
        <v>9</v>
      </c>
      <c r="AY308" s="189" t="s">
        <v>122</v>
      </c>
    </row>
    <row r="309" spans="2:65" s="1" customFormat="1" ht="22.5" customHeight="1" x14ac:dyDescent="0.3">
      <c r="B309" s="162"/>
      <c r="C309" s="163" t="s">
        <v>513</v>
      </c>
      <c r="D309" s="163" t="s">
        <v>124</v>
      </c>
      <c r="E309" s="164" t="s">
        <v>514</v>
      </c>
      <c r="F309" s="165" t="s">
        <v>515</v>
      </c>
      <c r="G309" s="166" t="s">
        <v>435</v>
      </c>
      <c r="H309" s="167">
        <v>278.10000000000002</v>
      </c>
      <c r="I309" s="168"/>
      <c r="J309" s="169">
        <f>ROUND(I309*H309,0)</f>
        <v>0</v>
      </c>
      <c r="K309" s="165" t="s">
        <v>128</v>
      </c>
      <c r="L309" s="33"/>
      <c r="M309" s="170" t="s">
        <v>3</v>
      </c>
      <c r="N309" s="171" t="s">
        <v>42</v>
      </c>
      <c r="O309" s="34"/>
      <c r="P309" s="172">
        <f>O309*H309</f>
        <v>0</v>
      </c>
      <c r="Q309" s="172">
        <v>8.9775999999999995E-2</v>
      </c>
      <c r="R309" s="172">
        <f>Q309*H309</f>
        <v>24.966705600000001</v>
      </c>
      <c r="S309" s="172">
        <v>0</v>
      </c>
      <c r="T309" s="173">
        <f>S309*H309</f>
        <v>0</v>
      </c>
      <c r="AR309" s="16" t="s">
        <v>129</v>
      </c>
      <c r="AT309" s="16" t="s">
        <v>124</v>
      </c>
      <c r="AU309" s="16" t="s">
        <v>78</v>
      </c>
      <c r="AY309" s="16" t="s">
        <v>122</v>
      </c>
      <c r="BE309" s="174">
        <f>IF(N309="základní",J309,0)</f>
        <v>0</v>
      </c>
      <c r="BF309" s="174">
        <f>IF(N309="snížená",J309,0)</f>
        <v>0</v>
      </c>
      <c r="BG309" s="174">
        <f>IF(N309="zákl. přenesená",J309,0)</f>
        <v>0</v>
      </c>
      <c r="BH309" s="174">
        <f>IF(N309="sníž. přenesená",J309,0)</f>
        <v>0</v>
      </c>
      <c r="BI309" s="174">
        <f>IF(N309="nulová",J309,0)</f>
        <v>0</v>
      </c>
      <c r="BJ309" s="16" t="s">
        <v>9</v>
      </c>
      <c r="BK309" s="174">
        <f>ROUND(I309*H309,0)</f>
        <v>0</v>
      </c>
      <c r="BL309" s="16" t="s">
        <v>129</v>
      </c>
      <c r="BM309" s="16" t="s">
        <v>516</v>
      </c>
    </row>
    <row r="310" spans="2:65" s="11" customFormat="1" x14ac:dyDescent="0.3">
      <c r="B310" s="175"/>
      <c r="D310" s="185" t="s">
        <v>131</v>
      </c>
      <c r="E310" s="184" t="s">
        <v>3</v>
      </c>
      <c r="F310" s="186" t="s">
        <v>506</v>
      </c>
      <c r="H310" s="187">
        <v>278.10000000000002</v>
      </c>
      <c r="I310" s="180"/>
      <c r="L310" s="175"/>
      <c r="M310" s="181"/>
      <c r="N310" s="182"/>
      <c r="O310" s="182"/>
      <c r="P310" s="182"/>
      <c r="Q310" s="182"/>
      <c r="R310" s="182"/>
      <c r="S310" s="182"/>
      <c r="T310" s="183"/>
      <c r="AT310" s="184" t="s">
        <v>131</v>
      </c>
      <c r="AU310" s="184" t="s">
        <v>78</v>
      </c>
      <c r="AV310" s="11" t="s">
        <v>78</v>
      </c>
      <c r="AW310" s="11" t="s">
        <v>35</v>
      </c>
      <c r="AX310" s="11" t="s">
        <v>71</v>
      </c>
      <c r="AY310" s="184" t="s">
        <v>122</v>
      </c>
    </row>
    <row r="311" spans="2:65" s="12" customFormat="1" x14ac:dyDescent="0.3">
      <c r="B311" s="188"/>
      <c r="D311" s="176" t="s">
        <v>131</v>
      </c>
      <c r="E311" s="196" t="s">
        <v>3</v>
      </c>
      <c r="F311" s="197" t="s">
        <v>507</v>
      </c>
      <c r="H311" s="198">
        <v>278.10000000000002</v>
      </c>
      <c r="I311" s="192"/>
      <c r="L311" s="188"/>
      <c r="M311" s="193"/>
      <c r="N311" s="194"/>
      <c r="O311" s="194"/>
      <c r="P311" s="194"/>
      <c r="Q311" s="194"/>
      <c r="R311" s="194"/>
      <c r="S311" s="194"/>
      <c r="T311" s="195"/>
      <c r="AT311" s="189" t="s">
        <v>131</v>
      </c>
      <c r="AU311" s="189" t="s">
        <v>78</v>
      </c>
      <c r="AV311" s="12" t="s">
        <v>139</v>
      </c>
      <c r="AW311" s="12" t="s">
        <v>35</v>
      </c>
      <c r="AX311" s="12" t="s">
        <v>9</v>
      </c>
      <c r="AY311" s="189" t="s">
        <v>122</v>
      </c>
    </row>
    <row r="312" spans="2:65" s="1" customFormat="1" ht="22.5" customHeight="1" x14ac:dyDescent="0.3">
      <c r="B312" s="162"/>
      <c r="C312" s="199" t="s">
        <v>517</v>
      </c>
      <c r="D312" s="199" t="s">
        <v>219</v>
      </c>
      <c r="E312" s="200" t="s">
        <v>509</v>
      </c>
      <c r="F312" s="201" t="s">
        <v>510</v>
      </c>
      <c r="G312" s="202" t="s">
        <v>222</v>
      </c>
      <c r="H312" s="203">
        <v>6.6740000000000004</v>
      </c>
      <c r="I312" s="204"/>
      <c r="J312" s="205">
        <f>ROUND(I312*H312,0)</f>
        <v>0</v>
      </c>
      <c r="K312" s="201" t="s">
        <v>128</v>
      </c>
      <c r="L312" s="206"/>
      <c r="M312" s="207" t="s">
        <v>3</v>
      </c>
      <c r="N312" s="208" t="s">
        <v>42</v>
      </c>
      <c r="O312" s="34"/>
      <c r="P312" s="172">
        <f>O312*H312</f>
        <v>0</v>
      </c>
      <c r="Q312" s="172">
        <v>1</v>
      </c>
      <c r="R312" s="172">
        <f>Q312*H312</f>
        <v>6.6740000000000004</v>
      </c>
      <c r="S312" s="172">
        <v>0</v>
      </c>
      <c r="T312" s="173">
        <f>S312*H312</f>
        <v>0</v>
      </c>
      <c r="AR312" s="16" t="s">
        <v>162</v>
      </c>
      <c r="AT312" s="16" t="s">
        <v>219</v>
      </c>
      <c r="AU312" s="16" t="s">
        <v>78</v>
      </c>
      <c r="AY312" s="16" t="s">
        <v>122</v>
      </c>
      <c r="BE312" s="174">
        <f>IF(N312="základní",J312,0)</f>
        <v>0</v>
      </c>
      <c r="BF312" s="174">
        <f>IF(N312="snížená",J312,0)</f>
        <v>0</v>
      </c>
      <c r="BG312" s="174">
        <f>IF(N312="zákl. přenesená",J312,0)</f>
        <v>0</v>
      </c>
      <c r="BH312" s="174">
        <f>IF(N312="sníž. přenesená",J312,0)</f>
        <v>0</v>
      </c>
      <c r="BI312" s="174">
        <f>IF(N312="nulová",J312,0)</f>
        <v>0</v>
      </c>
      <c r="BJ312" s="16" t="s">
        <v>9</v>
      </c>
      <c r="BK312" s="174">
        <f>ROUND(I312*H312,0)</f>
        <v>0</v>
      </c>
      <c r="BL312" s="16" t="s">
        <v>129</v>
      </c>
      <c r="BM312" s="16" t="s">
        <v>518</v>
      </c>
    </row>
    <row r="313" spans="2:65" s="11" customFormat="1" x14ac:dyDescent="0.3">
      <c r="B313" s="175"/>
      <c r="D313" s="185" t="s">
        <v>131</v>
      </c>
      <c r="E313" s="184" t="s">
        <v>3</v>
      </c>
      <c r="F313" s="186" t="s">
        <v>512</v>
      </c>
      <c r="H313" s="187">
        <v>6.6740000000000004</v>
      </c>
      <c r="I313" s="180"/>
      <c r="L313" s="175"/>
      <c r="M313" s="181"/>
      <c r="N313" s="182"/>
      <c r="O313" s="182"/>
      <c r="P313" s="182"/>
      <c r="Q313" s="182"/>
      <c r="R313" s="182"/>
      <c r="S313" s="182"/>
      <c r="T313" s="183"/>
      <c r="AT313" s="184" t="s">
        <v>131</v>
      </c>
      <c r="AU313" s="184" t="s">
        <v>78</v>
      </c>
      <c r="AV313" s="11" t="s">
        <v>78</v>
      </c>
      <c r="AW313" s="11" t="s">
        <v>35</v>
      </c>
      <c r="AX313" s="11" t="s">
        <v>71</v>
      </c>
      <c r="AY313" s="184" t="s">
        <v>122</v>
      </c>
    </row>
    <row r="314" spans="2:65" s="12" customFormat="1" x14ac:dyDescent="0.3">
      <c r="B314" s="188"/>
      <c r="D314" s="176" t="s">
        <v>131</v>
      </c>
      <c r="E314" s="196" t="s">
        <v>3</v>
      </c>
      <c r="F314" s="197" t="s">
        <v>507</v>
      </c>
      <c r="H314" s="198">
        <v>6.6740000000000004</v>
      </c>
      <c r="I314" s="192"/>
      <c r="L314" s="188"/>
      <c r="M314" s="193"/>
      <c r="N314" s="194"/>
      <c r="O314" s="194"/>
      <c r="P314" s="194"/>
      <c r="Q314" s="194"/>
      <c r="R314" s="194"/>
      <c r="S314" s="194"/>
      <c r="T314" s="195"/>
      <c r="AT314" s="189" t="s">
        <v>131</v>
      </c>
      <c r="AU314" s="189" t="s">
        <v>78</v>
      </c>
      <c r="AV314" s="12" t="s">
        <v>139</v>
      </c>
      <c r="AW314" s="12" t="s">
        <v>35</v>
      </c>
      <c r="AX314" s="12" t="s">
        <v>9</v>
      </c>
      <c r="AY314" s="189" t="s">
        <v>122</v>
      </c>
    </row>
    <row r="315" spans="2:65" s="1" customFormat="1" ht="31.5" customHeight="1" x14ac:dyDescent="0.3">
      <c r="B315" s="162"/>
      <c r="C315" s="163" t="s">
        <v>519</v>
      </c>
      <c r="D315" s="163" t="s">
        <v>124</v>
      </c>
      <c r="E315" s="164" t="s">
        <v>520</v>
      </c>
      <c r="F315" s="165" t="s">
        <v>521</v>
      </c>
      <c r="G315" s="166" t="s">
        <v>435</v>
      </c>
      <c r="H315" s="167">
        <v>312</v>
      </c>
      <c r="I315" s="168"/>
      <c r="J315" s="169">
        <f>ROUND(I315*H315,0)</f>
        <v>0</v>
      </c>
      <c r="K315" s="165" t="s">
        <v>128</v>
      </c>
      <c r="L315" s="33"/>
      <c r="M315" s="170" t="s">
        <v>3</v>
      </c>
      <c r="N315" s="171" t="s">
        <v>42</v>
      </c>
      <c r="O315" s="34"/>
      <c r="P315" s="172">
        <f>O315*H315</f>
        <v>0</v>
      </c>
      <c r="Q315" s="172">
        <v>0.15539952000000001</v>
      </c>
      <c r="R315" s="172">
        <f>Q315*H315</f>
        <v>48.484650240000008</v>
      </c>
      <c r="S315" s="172">
        <v>0</v>
      </c>
      <c r="T315" s="173">
        <f>S315*H315</f>
        <v>0</v>
      </c>
      <c r="AR315" s="16" t="s">
        <v>129</v>
      </c>
      <c r="AT315" s="16" t="s">
        <v>124</v>
      </c>
      <c r="AU315" s="16" t="s">
        <v>78</v>
      </c>
      <c r="AY315" s="16" t="s">
        <v>122</v>
      </c>
      <c r="BE315" s="174">
        <f>IF(N315="základní",J315,0)</f>
        <v>0</v>
      </c>
      <c r="BF315" s="174">
        <f>IF(N315="snížená",J315,0)</f>
        <v>0</v>
      </c>
      <c r="BG315" s="174">
        <f>IF(N315="zákl. přenesená",J315,0)</f>
        <v>0</v>
      </c>
      <c r="BH315" s="174">
        <f>IF(N315="sníž. přenesená",J315,0)</f>
        <v>0</v>
      </c>
      <c r="BI315" s="174">
        <f>IF(N315="nulová",J315,0)</f>
        <v>0</v>
      </c>
      <c r="BJ315" s="16" t="s">
        <v>9</v>
      </c>
      <c r="BK315" s="174">
        <f>ROUND(I315*H315,0)</f>
        <v>0</v>
      </c>
      <c r="BL315" s="16" t="s">
        <v>129</v>
      </c>
      <c r="BM315" s="16" t="s">
        <v>522</v>
      </c>
    </row>
    <row r="316" spans="2:65" s="11" customFormat="1" x14ac:dyDescent="0.3">
      <c r="B316" s="175"/>
      <c r="D316" s="185" t="s">
        <v>131</v>
      </c>
      <c r="E316" s="184" t="s">
        <v>3</v>
      </c>
      <c r="F316" s="186" t="s">
        <v>523</v>
      </c>
      <c r="H316" s="187">
        <v>312</v>
      </c>
      <c r="I316" s="180"/>
      <c r="L316" s="175"/>
      <c r="M316" s="181"/>
      <c r="N316" s="182"/>
      <c r="O316" s="182"/>
      <c r="P316" s="182"/>
      <c r="Q316" s="182"/>
      <c r="R316" s="182"/>
      <c r="S316" s="182"/>
      <c r="T316" s="183"/>
      <c r="AT316" s="184" t="s">
        <v>131</v>
      </c>
      <c r="AU316" s="184" t="s">
        <v>78</v>
      </c>
      <c r="AV316" s="11" t="s">
        <v>78</v>
      </c>
      <c r="AW316" s="11" t="s">
        <v>35</v>
      </c>
      <c r="AX316" s="11" t="s">
        <v>71</v>
      </c>
      <c r="AY316" s="184" t="s">
        <v>122</v>
      </c>
    </row>
    <row r="317" spans="2:65" s="12" customFormat="1" x14ac:dyDescent="0.3">
      <c r="B317" s="188"/>
      <c r="D317" s="176" t="s">
        <v>131</v>
      </c>
      <c r="E317" s="196" t="s">
        <v>3</v>
      </c>
      <c r="F317" s="197" t="s">
        <v>288</v>
      </c>
      <c r="H317" s="198">
        <v>312</v>
      </c>
      <c r="I317" s="192"/>
      <c r="L317" s="188"/>
      <c r="M317" s="193"/>
      <c r="N317" s="194"/>
      <c r="O317" s="194"/>
      <c r="P317" s="194"/>
      <c r="Q317" s="194"/>
      <c r="R317" s="194"/>
      <c r="S317" s="194"/>
      <c r="T317" s="195"/>
      <c r="AT317" s="189" t="s">
        <v>131</v>
      </c>
      <c r="AU317" s="189" t="s">
        <v>78</v>
      </c>
      <c r="AV317" s="12" t="s">
        <v>139</v>
      </c>
      <c r="AW317" s="12" t="s">
        <v>35</v>
      </c>
      <c r="AX317" s="12" t="s">
        <v>9</v>
      </c>
      <c r="AY317" s="189" t="s">
        <v>122</v>
      </c>
    </row>
    <row r="318" spans="2:65" s="1" customFormat="1" ht="22.5" customHeight="1" x14ac:dyDescent="0.3">
      <c r="B318" s="162"/>
      <c r="C318" s="199" t="s">
        <v>524</v>
      </c>
      <c r="D318" s="199" t="s">
        <v>219</v>
      </c>
      <c r="E318" s="200" t="s">
        <v>525</v>
      </c>
      <c r="F318" s="201" t="s">
        <v>526</v>
      </c>
      <c r="G318" s="202" t="s">
        <v>387</v>
      </c>
      <c r="H318" s="203">
        <v>315.12</v>
      </c>
      <c r="I318" s="204"/>
      <c r="J318" s="205">
        <f>ROUND(I318*H318,0)</f>
        <v>0</v>
      </c>
      <c r="K318" s="201" t="s">
        <v>128</v>
      </c>
      <c r="L318" s="206"/>
      <c r="M318" s="207" t="s">
        <v>3</v>
      </c>
      <c r="N318" s="208" t="s">
        <v>42</v>
      </c>
      <c r="O318" s="34"/>
      <c r="P318" s="172">
        <f>O318*H318</f>
        <v>0</v>
      </c>
      <c r="Q318" s="172">
        <v>8.1000000000000003E-2</v>
      </c>
      <c r="R318" s="172">
        <f>Q318*H318</f>
        <v>25.524720000000002</v>
      </c>
      <c r="S318" s="172">
        <v>0</v>
      </c>
      <c r="T318" s="173">
        <f>S318*H318</f>
        <v>0</v>
      </c>
      <c r="AR318" s="16" t="s">
        <v>162</v>
      </c>
      <c r="AT318" s="16" t="s">
        <v>219</v>
      </c>
      <c r="AU318" s="16" t="s">
        <v>78</v>
      </c>
      <c r="AY318" s="16" t="s">
        <v>122</v>
      </c>
      <c r="BE318" s="174">
        <f>IF(N318="základní",J318,0)</f>
        <v>0</v>
      </c>
      <c r="BF318" s="174">
        <f>IF(N318="snížená",J318,0)</f>
        <v>0</v>
      </c>
      <c r="BG318" s="174">
        <f>IF(N318="zákl. přenesená",J318,0)</f>
        <v>0</v>
      </c>
      <c r="BH318" s="174">
        <f>IF(N318="sníž. přenesená",J318,0)</f>
        <v>0</v>
      </c>
      <c r="BI318" s="174">
        <f>IF(N318="nulová",J318,0)</f>
        <v>0</v>
      </c>
      <c r="BJ318" s="16" t="s">
        <v>9</v>
      </c>
      <c r="BK318" s="174">
        <f>ROUND(I318*H318,0)</f>
        <v>0</v>
      </c>
      <c r="BL318" s="16" t="s">
        <v>129</v>
      </c>
      <c r="BM318" s="16" t="s">
        <v>527</v>
      </c>
    </row>
    <row r="319" spans="2:65" s="11" customFormat="1" x14ac:dyDescent="0.3">
      <c r="B319" s="175"/>
      <c r="D319" s="185" t="s">
        <v>131</v>
      </c>
      <c r="E319" s="184" t="s">
        <v>3</v>
      </c>
      <c r="F319" s="186" t="s">
        <v>528</v>
      </c>
      <c r="H319" s="187">
        <v>315.12</v>
      </c>
      <c r="I319" s="180"/>
      <c r="L319" s="175"/>
      <c r="M319" s="181"/>
      <c r="N319" s="182"/>
      <c r="O319" s="182"/>
      <c r="P319" s="182"/>
      <c r="Q319" s="182"/>
      <c r="R319" s="182"/>
      <c r="S319" s="182"/>
      <c r="T319" s="183"/>
      <c r="AT319" s="184" t="s">
        <v>131</v>
      </c>
      <c r="AU319" s="184" t="s">
        <v>78</v>
      </c>
      <c r="AV319" s="11" t="s">
        <v>78</v>
      </c>
      <c r="AW319" s="11" t="s">
        <v>35</v>
      </c>
      <c r="AX319" s="11" t="s">
        <v>71</v>
      </c>
      <c r="AY319" s="184" t="s">
        <v>122</v>
      </c>
    </row>
    <row r="320" spans="2:65" s="12" customFormat="1" x14ac:dyDescent="0.3">
      <c r="B320" s="188"/>
      <c r="D320" s="176" t="s">
        <v>131</v>
      </c>
      <c r="E320" s="196" t="s">
        <v>3</v>
      </c>
      <c r="F320" s="197" t="s">
        <v>288</v>
      </c>
      <c r="H320" s="198">
        <v>315.12</v>
      </c>
      <c r="I320" s="192"/>
      <c r="L320" s="188"/>
      <c r="M320" s="193"/>
      <c r="N320" s="194"/>
      <c r="O320" s="194"/>
      <c r="P320" s="194"/>
      <c r="Q320" s="194"/>
      <c r="R320" s="194"/>
      <c r="S320" s="194"/>
      <c r="T320" s="195"/>
      <c r="AT320" s="189" t="s">
        <v>131</v>
      </c>
      <c r="AU320" s="189" t="s">
        <v>78</v>
      </c>
      <c r="AV320" s="12" t="s">
        <v>139</v>
      </c>
      <c r="AW320" s="12" t="s">
        <v>35</v>
      </c>
      <c r="AX320" s="12" t="s">
        <v>9</v>
      </c>
      <c r="AY320" s="189" t="s">
        <v>122</v>
      </c>
    </row>
    <row r="321" spans="2:65" s="1" customFormat="1" ht="22.5" customHeight="1" x14ac:dyDescent="0.3">
      <c r="B321" s="162"/>
      <c r="C321" s="163" t="s">
        <v>529</v>
      </c>
      <c r="D321" s="163" t="s">
        <v>124</v>
      </c>
      <c r="E321" s="164" t="s">
        <v>530</v>
      </c>
      <c r="F321" s="165" t="s">
        <v>531</v>
      </c>
      <c r="G321" s="166" t="s">
        <v>435</v>
      </c>
      <c r="H321" s="167">
        <v>460.9</v>
      </c>
      <c r="I321" s="168"/>
      <c r="J321" s="169">
        <f>ROUND(I321*H321,0)</f>
        <v>0</v>
      </c>
      <c r="K321" s="165" t="s">
        <v>128</v>
      </c>
      <c r="L321" s="33"/>
      <c r="M321" s="170" t="s">
        <v>3</v>
      </c>
      <c r="N321" s="171" t="s">
        <v>42</v>
      </c>
      <c r="O321" s="34"/>
      <c r="P321" s="172">
        <f>O321*H321</f>
        <v>0</v>
      </c>
      <c r="Q321" s="172">
        <v>0.10094599999999999</v>
      </c>
      <c r="R321" s="172">
        <f>Q321*H321</f>
        <v>46.526011399999994</v>
      </c>
      <c r="S321" s="172">
        <v>0</v>
      </c>
      <c r="T321" s="173">
        <f>S321*H321</f>
        <v>0</v>
      </c>
      <c r="AR321" s="16" t="s">
        <v>129</v>
      </c>
      <c r="AT321" s="16" t="s">
        <v>124</v>
      </c>
      <c r="AU321" s="16" t="s">
        <v>78</v>
      </c>
      <c r="AY321" s="16" t="s">
        <v>122</v>
      </c>
      <c r="BE321" s="174">
        <f>IF(N321="základní",J321,0)</f>
        <v>0</v>
      </c>
      <c r="BF321" s="174">
        <f>IF(N321="snížená",J321,0)</f>
        <v>0</v>
      </c>
      <c r="BG321" s="174">
        <f>IF(N321="zákl. přenesená",J321,0)</f>
        <v>0</v>
      </c>
      <c r="BH321" s="174">
        <f>IF(N321="sníž. přenesená",J321,0)</f>
        <v>0</v>
      </c>
      <c r="BI321" s="174">
        <f>IF(N321="nulová",J321,0)</f>
        <v>0</v>
      </c>
      <c r="BJ321" s="16" t="s">
        <v>9</v>
      </c>
      <c r="BK321" s="174">
        <f>ROUND(I321*H321,0)</f>
        <v>0</v>
      </c>
      <c r="BL321" s="16" t="s">
        <v>129</v>
      </c>
      <c r="BM321" s="16" t="s">
        <v>532</v>
      </c>
    </row>
    <row r="322" spans="2:65" s="11" customFormat="1" x14ac:dyDescent="0.3">
      <c r="B322" s="175"/>
      <c r="D322" s="185" t="s">
        <v>131</v>
      </c>
      <c r="E322" s="184" t="s">
        <v>3</v>
      </c>
      <c r="F322" s="186" t="s">
        <v>533</v>
      </c>
      <c r="H322" s="187">
        <v>460.9</v>
      </c>
      <c r="I322" s="180"/>
      <c r="L322" s="175"/>
      <c r="M322" s="181"/>
      <c r="N322" s="182"/>
      <c r="O322" s="182"/>
      <c r="P322" s="182"/>
      <c r="Q322" s="182"/>
      <c r="R322" s="182"/>
      <c r="S322" s="182"/>
      <c r="T322" s="183"/>
      <c r="AT322" s="184" t="s">
        <v>131</v>
      </c>
      <c r="AU322" s="184" t="s">
        <v>78</v>
      </c>
      <c r="AV322" s="11" t="s">
        <v>78</v>
      </c>
      <c r="AW322" s="11" t="s">
        <v>35</v>
      </c>
      <c r="AX322" s="11" t="s">
        <v>71</v>
      </c>
      <c r="AY322" s="184" t="s">
        <v>122</v>
      </c>
    </row>
    <row r="323" spans="2:65" s="12" customFormat="1" x14ac:dyDescent="0.3">
      <c r="B323" s="188"/>
      <c r="D323" s="176" t="s">
        <v>131</v>
      </c>
      <c r="E323" s="196" t="s">
        <v>3</v>
      </c>
      <c r="F323" s="197" t="s">
        <v>534</v>
      </c>
      <c r="H323" s="198">
        <v>460.9</v>
      </c>
      <c r="I323" s="192"/>
      <c r="L323" s="188"/>
      <c r="M323" s="193"/>
      <c r="N323" s="194"/>
      <c r="O323" s="194"/>
      <c r="P323" s="194"/>
      <c r="Q323" s="194"/>
      <c r="R323" s="194"/>
      <c r="S323" s="194"/>
      <c r="T323" s="195"/>
      <c r="AT323" s="189" t="s">
        <v>131</v>
      </c>
      <c r="AU323" s="189" t="s">
        <v>78</v>
      </c>
      <c r="AV323" s="12" t="s">
        <v>139</v>
      </c>
      <c r="AW323" s="12" t="s">
        <v>35</v>
      </c>
      <c r="AX323" s="12" t="s">
        <v>9</v>
      </c>
      <c r="AY323" s="189" t="s">
        <v>122</v>
      </c>
    </row>
    <row r="324" spans="2:65" s="1" customFormat="1" ht="22.5" customHeight="1" x14ac:dyDescent="0.3">
      <c r="B324" s="162"/>
      <c r="C324" s="199" t="s">
        <v>535</v>
      </c>
      <c r="D324" s="199" t="s">
        <v>219</v>
      </c>
      <c r="E324" s="200" t="s">
        <v>536</v>
      </c>
      <c r="F324" s="201" t="s">
        <v>537</v>
      </c>
      <c r="G324" s="202" t="s">
        <v>387</v>
      </c>
      <c r="H324" s="203">
        <v>931.01800000000003</v>
      </c>
      <c r="I324" s="204"/>
      <c r="J324" s="205">
        <f>ROUND(I324*H324,0)</f>
        <v>0</v>
      </c>
      <c r="K324" s="201" t="s">
        <v>128</v>
      </c>
      <c r="L324" s="206"/>
      <c r="M324" s="207" t="s">
        <v>3</v>
      </c>
      <c r="N324" s="208" t="s">
        <v>42</v>
      </c>
      <c r="O324" s="34"/>
      <c r="P324" s="172">
        <f>O324*H324</f>
        <v>0</v>
      </c>
      <c r="Q324" s="172">
        <v>2.1299999999999999E-2</v>
      </c>
      <c r="R324" s="172">
        <f>Q324*H324</f>
        <v>19.830683400000002</v>
      </c>
      <c r="S324" s="172">
        <v>0</v>
      </c>
      <c r="T324" s="173">
        <f>S324*H324</f>
        <v>0</v>
      </c>
      <c r="AR324" s="16" t="s">
        <v>162</v>
      </c>
      <c r="AT324" s="16" t="s">
        <v>219</v>
      </c>
      <c r="AU324" s="16" t="s">
        <v>78</v>
      </c>
      <c r="AY324" s="16" t="s">
        <v>122</v>
      </c>
      <c r="BE324" s="174">
        <f>IF(N324="základní",J324,0)</f>
        <v>0</v>
      </c>
      <c r="BF324" s="174">
        <f>IF(N324="snížená",J324,0)</f>
        <v>0</v>
      </c>
      <c r="BG324" s="174">
        <f>IF(N324="zákl. přenesená",J324,0)</f>
        <v>0</v>
      </c>
      <c r="BH324" s="174">
        <f>IF(N324="sníž. přenesená",J324,0)</f>
        <v>0</v>
      </c>
      <c r="BI324" s="174">
        <f>IF(N324="nulová",J324,0)</f>
        <v>0</v>
      </c>
      <c r="BJ324" s="16" t="s">
        <v>9</v>
      </c>
      <c r="BK324" s="174">
        <f>ROUND(I324*H324,0)</f>
        <v>0</v>
      </c>
      <c r="BL324" s="16" t="s">
        <v>129</v>
      </c>
      <c r="BM324" s="16" t="s">
        <v>538</v>
      </c>
    </row>
    <row r="325" spans="2:65" s="11" customFormat="1" x14ac:dyDescent="0.3">
      <c r="B325" s="175"/>
      <c r="D325" s="185" t="s">
        <v>131</v>
      </c>
      <c r="E325" s="184" t="s">
        <v>3</v>
      </c>
      <c r="F325" s="186" t="s">
        <v>539</v>
      </c>
      <c r="H325" s="187">
        <v>931.01800000000003</v>
      </c>
      <c r="I325" s="180"/>
      <c r="L325" s="175"/>
      <c r="M325" s="181"/>
      <c r="N325" s="182"/>
      <c r="O325" s="182"/>
      <c r="P325" s="182"/>
      <c r="Q325" s="182"/>
      <c r="R325" s="182"/>
      <c r="S325" s="182"/>
      <c r="T325" s="183"/>
      <c r="AT325" s="184" t="s">
        <v>131</v>
      </c>
      <c r="AU325" s="184" t="s">
        <v>78</v>
      </c>
      <c r="AV325" s="11" t="s">
        <v>78</v>
      </c>
      <c r="AW325" s="11" t="s">
        <v>35</v>
      </c>
      <c r="AX325" s="11" t="s">
        <v>71</v>
      </c>
      <c r="AY325" s="184" t="s">
        <v>122</v>
      </c>
    </row>
    <row r="326" spans="2:65" s="12" customFormat="1" x14ac:dyDescent="0.3">
      <c r="B326" s="188"/>
      <c r="D326" s="176" t="s">
        <v>131</v>
      </c>
      <c r="E326" s="196" t="s">
        <v>3</v>
      </c>
      <c r="F326" s="197" t="s">
        <v>534</v>
      </c>
      <c r="H326" s="198">
        <v>931.01800000000003</v>
      </c>
      <c r="I326" s="192"/>
      <c r="L326" s="188"/>
      <c r="M326" s="193"/>
      <c r="N326" s="194"/>
      <c r="O326" s="194"/>
      <c r="P326" s="194"/>
      <c r="Q326" s="194"/>
      <c r="R326" s="194"/>
      <c r="S326" s="194"/>
      <c r="T326" s="195"/>
      <c r="AT326" s="189" t="s">
        <v>131</v>
      </c>
      <c r="AU326" s="189" t="s">
        <v>78</v>
      </c>
      <c r="AV326" s="12" t="s">
        <v>139</v>
      </c>
      <c r="AW326" s="12" t="s">
        <v>35</v>
      </c>
      <c r="AX326" s="12" t="s">
        <v>9</v>
      </c>
      <c r="AY326" s="189" t="s">
        <v>122</v>
      </c>
    </row>
    <row r="327" spans="2:65" s="1" customFormat="1" ht="22.5" customHeight="1" x14ac:dyDescent="0.3">
      <c r="B327" s="162"/>
      <c r="C327" s="163" t="s">
        <v>540</v>
      </c>
      <c r="D327" s="163" t="s">
        <v>124</v>
      </c>
      <c r="E327" s="164" t="s">
        <v>541</v>
      </c>
      <c r="F327" s="165" t="s">
        <v>542</v>
      </c>
      <c r="G327" s="166" t="s">
        <v>435</v>
      </c>
      <c r="H327" s="167">
        <v>16</v>
      </c>
      <c r="I327" s="168"/>
      <c r="J327" s="169">
        <f>ROUND(I327*H327,0)</f>
        <v>0</v>
      </c>
      <c r="K327" s="165" t="s">
        <v>128</v>
      </c>
      <c r="L327" s="33"/>
      <c r="M327" s="170" t="s">
        <v>3</v>
      </c>
      <c r="N327" s="171" t="s">
        <v>42</v>
      </c>
      <c r="O327" s="34"/>
      <c r="P327" s="172">
        <f>O327*H327</f>
        <v>0</v>
      </c>
      <c r="Q327" s="172">
        <v>0.17488799999999999</v>
      </c>
      <c r="R327" s="172">
        <f>Q327*H327</f>
        <v>2.7982079999999998</v>
      </c>
      <c r="S327" s="172">
        <v>0</v>
      </c>
      <c r="T327" s="173">
        <f>S327*H327</f>
        <v>0</v>
      </c>
      <c r="AR327" s="16" t="s">
        <v>129</v>
      </c>
      <c r="AT327" s="16" t="s">
        <v>124</v>
      </c>
      <c r="AU327" s="16" t="s">
        <v>78</v>
      </c>
      <c r="AY327" s="16" t="s">
        <v>122</v>
      </c>
      <c r="BE327" s="174">
        <f>IF(N327="základní",J327,0)</f>
        <v>0</v>
      </c>
      <c r="BF327" s="174">
        <f>IF(N327="snížená",J327,0)</f>
        <v>0</v>
      </c>
      <c r="BG327" s="174">
        <f>IF(N327="zákl. přenesená",J327,0)</f>
        <v>0</v>
      </c>
      <c r="BH327" s="174">
        <f>IF(N327="sníž. přenesená",J327,0)</f>
        <v>0</v>
      </c>
      <c r="BI327" s="174">
        <f>IF(N327="nulová",J327,0)</f>
        <v>0</v>
      </c>
      <c r="BJ327" s="16" t="s">
        <v>9</v>
      </c>
      <c r="BK327" s="174">
        <f>ROUND(I327*H327,0)</f>
        <v>0</v>
      </c>
      <c r="BL327" s="16" t="s">
        <v>129</v>
      </c>
      <c r="BM327" s="16" t="s">
        <v>543</v>
      </c>
    </row>
    <row r="328" spans="2:65" s="11" customFormat="1" x14ac:dyDescent="0.3">
      <c r="B328" s="175"/>
      <c r="D328" s="185" t="s">
        <v>131</v>
      </c>
      <c r="E328" s="184" t="s">
        <v>3</v>
      </c>
      <c r="F328" s="186" t="s">
        <v>544</v>
      </c>
      <c r="H328" s="187">
        <v>16</v>
      </c>
      <c r="I328" s="180"/>
      <c r="L328" s="175"/>
      <c r="M328" s="181"/>
      <c r="N328" s="182"/>
      <c r="O328" s="182"/>
      <c r="P328" s="182"/>
      <c r="Q328" s="182"/>
      <c r="R328" s="182"/>
      <c r="S328" s="182"/>
      <c r="T328" s="183"/>
      <c r="AT328" s="184" t="s">
        <v>131</v>
      </c>
      <c r="AU328" s="184" t="s">
        <v>78</v>
      </c>
      <c r="AV328" s="11" t="s">
        <v>78</v>
      </c>
      <c r="AW328" s="11" t="s">
        <v>35</v>
      </c>
      <c r="AX328" s="11" t="s">
        <v>71</v>
      </c>
      <c r="AY328" s="184" t="s">
        <v>122</v>
      </c>
    </row>
    <row r="329" spans="2:65" s="12" customFormat="1" x14ac:dyDescent="0.3">
      <c r="B329" s="188"/>
      <c r="D329" s="176" t="s">
        <v>131</v>
      </c>
      <c r="E329" s="196" t="s">
        <v>3</v>
      </c>
      <c r="F329" s="197" t="s">
        <v>545</v>
      </c>
      <c r="H329" s="198">
        <v>16</v>
      </c>
      <c r="I329" s="192"/>
      <c r="L329" s="188"/>
      <c r="M329" s="193"/>
      <c r="N329" s="194"/>
      <c r="O329" s="194"/>
      <c r="P329" s="194"/>
      <c r="Q329" s="194"/>
      <c r="R329" s="194"/>
      <c r="S329" s="194"/>
      <c r="T329" s="195"/>
      <c r="AT329" s="189" t="s">
        <v>131</v>
      </c>
      <c r="AU329" s="189" t="s">
        <v>78</v>
      </c>
      <c r="AV329" s="12" t="s">
        <v>139</v>
      </c>
      <c r="AW329" s="12" t="s">
        <v>35</v>
      </c>
      <c r="AX329" s="12" t="s">
        <v>9</v>
      </c>
      <c r="AY329" s="189" t="s">
        <v>122</v>
      </c>
    </row>
    <row r="330" spans="2:65" s="1" customFormat="1" ht="22.5" customHeight="1" x14ac:dyDescent="0.3">
      <c r="B330" s="162"/>
      <c r="C330" s="199" t="s">
        <v>546</v>
      </c>
      <c r="D330" s="199" t="s">
        <v>219</v>
      </c>
      <c r="E330" s="200" t="s">
        <v>547</v>
      </c>
      <c r="F330" s="201" t="s">
        <v>548</v>
      </c>
      <c r="G330" s="202" t="s">
        <v>387</v>
      </c>
      <c r="H330" s="203">
        <v>12.12</v>
      </c>
      <c r="I330" s="204"/>
      <c r="J330" s="205">
        <f>ROUND(I330*H330,0)</f>
        <v>0</v>
      </c>
      <c r="K330" s="201" t="s">
        <v>128</v>
      </c>
      <c r="L330" s="206"/>
      <c r="M330" s="207" t="s">
        <v>3</v>
      </c>
      <c r="N330" s="208" t="s">
        <v>42</v>
      </c>
      <c r="O330" s="34"/>
      <c r="P330" s="172">
        <f>O330*H330</f>
        <v>0</v>
      </c>
      <c r="Q330" s="172">
        <v>0.248</v>
      </c>
      <c r="R330" s="172">
        <f>Q330*H330</f>
        <v>3.00576</v>
      </c>
      <c r="S330" s="172">
        <v>0</v>
      </c>
      <c r="T330" s="173">
        <f>S330*H330</f>
        <v>0</v>
      </c>
      <c r="AR330" s="16" t="s">
        <v>162</v>
      </c>
      <c r="AT330" s="16" t="s">
        <v>219</v>
      </c>
      <c r="AU330" s="16" t="s">
        <v>78</v>
      </c>
      <c r="AY330" s="16" t="s">
        <v>122</v>
      </c>
      <c r="BE330" s="174">
        <f>IF(N330="základní",J330,0)</f>
        <v>0</v>
      </c>
      <c r="BF330" s="174">
        <f>IF(N330="snížená",J330,0)</f>
        <v>0</v>
      </c>
      <c r="BG330" s="174">
        <f>IF(N330="zákl. přenesená",J330,0)</f>
        <v>0</v>
      </c>
      <c r="BH330" s="174">
        <f>IF(N330="sníž. přenesená",J330,0)</f>
        <v>0</v>
      </c>
      <c r="BI330" s="174">
        <f>IF(N330="nulová",J330,0)</f>
        <v>0</v>
      </c>
      <c r="BJ330" s="16" t="s">
        <v>9</v>
      </c>
      <c r="BK330" s="174">
        <f>ROUND(I330*H330,0)</f>
        <v>0</v>
      </c>
      <c r="BL330" s="16" t="s">
        <v>129</v>
      </c>
      <c r="BM330" s="16" t="s">
        <v>549</v>
      </c>
    </row>
    <row r="331" spans="2:65" s="11" customFormat="1" x14ac:dyDescent="0.3">
      <c r="B331" s="175"/>
      <c r="D331" s="176" t="s">
        <v>131</v>
      </c>
      <c r="F331" s="178" t="s">
        <v>550</v>
      </c>
      <c r="H331" s="179">
        <v>12.12</v>
      </c>
      <c r="I331" s="180"/>
      <c r="L331" s="175"/>
      <c r="M331" s="181"/>
      <c r="N331" s="182"/>
      <c r="O331" s="182"/>
      <c r="P331" s="182"/>
      <c r="Q331" s="182"/>
      <c r="R331" s="182"/>
      <c r="S331" s="182"/>
      <c r="T331" s="183"/>
      <c r="AT331" s="184" t="s">
        <v>131</v>
      </c>
      <c r="AU331" s="184" t="s">
        <v>78</v>
      </c>
      <c r="AV331" s="11" t="s">
        <v>78</v>
      </c>
      <c r="AW331" s="11" t="s">
        <v>4</v>
      </c>
      <c r="AX331" s="11" t="s">
        <v>9</v>
      </c>
      <c r="AY331" s="184" t="s">
        <v>122</v>
      </c>
    </row>
    <row r="332" spans="2:65" s="1" customFormat="1" ht="22.5" customHeight="1" x14ac:dyDescent="0.3">
      <c r="B332" s="162"/>
      <c r="C332" s="199" t="s">
        <v>551</v>
      </c>
      <c r="D332" s="199" t="s">
        <v>219</v>
      </c>
      <c r="E332" s="200" t="s">
        <v>552</v>
      </c>
      <c r="F332" s="201" t="s">
        <v>553</v>
      </c>
      <c r="G332" s="202" t="s">
        <v>387</v>
      </c>
      <c r="H332" s="203">
        <v>2.02</v>
      </c>
      <c r="I332" s="204"/>
      <c r="J332" s="205">
        <f>ROUND(I332*H332,0)</f>
        <v>0</v>
      </c>
      <c r="K332" s="201" t="s">
        <v>128</v>
      </c>
      <c r="L332" s="206"/>
      <c r="M332" s="207" t="s">
        <v>3</v>
      </c>
      <c r="N332" s="208" t="s">
        <v>42</v>
      </c>
      <c r="O332" s="34"/>
      <c r="P332" s="172">
        <f>O332*H332</f>
        <v>0</v>
      </c>
      <c r="Q332" s="172">
        <v>0.24399999999999999</v>
      </c>
      <c r="R332" s="172">
        <f>Q332*H332</f>
        <v>0.49287999999999998</v>
      </c>
      <c r="S332" s="172">
        <v>0</v>
      </c>
      <c r="T332" s="173">
        <f>S332*H332</f>
        <v>0</v>
      </c>
      <c r="AR332" s="16" t="s">
        <v>162</v>
      </c>
      <c r="AT332" s="16" t="s">
        <v>219</v>
      </c>
      <c r="AU332" s="16" t="s">
        <v>78</v>
      </c>
      <c r="AY332" s="16" t="s">
        <v>122</v>
      </c>
      <c r="BE332" s="174">
        <f>IF(N332="základní",J332,0)</f>
        <v>0</v>
      </c>
      <c r="BF332" s="174">
        <f>IF(N332="snížená",J332,0)</f>
        <v>0</v>
      </c>
      <c r="BG332" s="174">
        <f>IF(N332="zákl. přenesená",J332,0)</f>
        <v>0</v>
      </c>
      <c r="BH332" s="174">
        <f>IF(N332="sníž. přenesená",J332,0)</f>
        <v>0</v>
      </c>
      <c r="BI332" s="174">
        <f>IF(N332="nulová",J332,0)</f>
        <v>0</v>
      </c>
      <c r="BJ332" s="16" t="s">
        <v>9</v>
      </c>
      <c r="BK332" s="174">
        <f>ROUND(I332*H332,0)</f>
        <v>0</v>
      </c>
      <c r="BL332" s="16" t="s">
        <v>129</v>
      </c>
      <c r="BM332" s="16" t="s">
        <v>554</v>
      </c>
    </row>
    <row r="333" spans="2:65" s="11" customFormat="1" x14ac:dyDescent="0.3">
      <c r="B333" s="175"/>
      <c r="D333" s="176" t="s">
        <v>131</v>
      </c>
      <c r="F333" s="178" t="s">
        <v>555</v>
      </c>
      <c r="H333" s="179">
        <v>2.02</v>
      </c>
      <c r="I333" s="180"/>
      <c r="L333" s="175"/>
      <c r="M333" s="181"/>
      <c r="N333" s="182"/>
      <c r="O333" s="182"/>
      <c r="P333" s="182"/>
      <c r="Q333" s="182"/>
      <c r="R333" s="182"/>
      <c r="S333" s="182"/>
      <c r="T333" s="183"/>
      <c r="AT333" s="184" t="s">
        <v>131</v>
      </c>
      <c r="AU333" s="184" t="s">
        <v>78</v>
      </c>
      <c r="AV333" s="11" t="s">
        <v>78</v>
      </c>
      <c r="AW333" s="11" t="s">
        <v>4</v>
      </c>
      <c r="AX333" s="11" t="s">
        <v>9</v>
      </c>
      <c r="AY333" s="184" t="s">
        <v>122</v>
      </c>
    </row>
    <row r="334" spans="2:65" s="1" customFormat="1" ht="22.5" customHeight="1" x14ac:dyDescent="0.3">
      <c r="B334" s="162"/>
      <c r="C334" s="199" t="s">
        <v>556</v>
      </c>
      <c r="D334" s="199" t="s">
        <v>219</v>
      </c>
      <c r="E334" s="200" t="s">
        <v>557</v>
      </c>
      <c r="F334" s="201" t="s">
        <v>558</v>
      </c>
      <c r="G334" s="202" t="s">
        <v>387</v>
      </c>
      <c r="H334" s="203">
        <v>2.02</v>
      </c>
      <c r="I334" s="204"/>
      <c r="J334" s="205">
        <f>ROUND(I334*H334,0)</f>
        <v>0</v>
      </c>
      <c r="K334" s="201" t="s">
        <v>128</v>
      </c>
      <c r="L334" s="206"/>
      <c r="M334" s="207" t="s">
        <v>3</v>
      </c>
      <c r="N334" s="208" t="s">
        <v>42</v>
      </c>
      <c r="O334" s="34"/>
      <c r="P334" s="172">
        <f>O334*H334</f>
        <v>0</v>
      </c>
      <c r="Q334" s="172">
        <v>0.16400000000000001</v>
      </c>
      <c r="R334" s="172">
        <f>Q334*H334</f>
        <v>0.33128000000000002</v>
      </c>
      <c r="S334" s="172">
        <v>0</v>
      </c>
      <c r="T334" s="173">
        <f>S334*H334</f>
        <v>0</v>
      </c>
      <c r="AR334" s="16" t="s">
        <v>162</v>
      </c>
      <c r="AT334" s="16" t="s">
        <v>219</v>
      </c>
      <c r="AU334" s="16" t="s">
        <v>78</v>
      </c>
      <c r="AY334" s="16" t="s">
        <v>122</v>
      </c>
      <c r="BE334" s="174">
        <f>IF(N334="základní",J334,0)</f>
        <v>0</v>
      </c>
      <c r="BF334" s="174">
        <f>IF(N334="snížená",J334,0)</f>
        <v>0</v>
      </c>
      <c r="BG334" s="174">
        <f>IF(N334="zákl. přenesená",J334,0)</f>
        <v>0</v>
      </c>
      <c r="BH334" s="174">
        <f>IF(N334="sníž. přenesená",J334,0)</f>
        <v>0</v>
      </c>
      <c r="BI334" s="174">
        <f>IF(N334="nulová",J334,0)</f>
        <v>0</v>
      </c>
      <c r="BJ334" s="16" t="s">
        <v>9</v>
      </c>
      <c r="BK334" s="174">
        <f>ROUND(I334*H334,0)</f>
        <v>0</v>
      </c>
      <c r="BL334" s="16" t="s">
        <v>129</v>
      </c>
      <c r="BM334" s="16" t="s">
        <v>559</v>
      </c>
    </row>
    <row r="335" spans="2:65" s="11" customFormat="1" x14ac:dyDescent="0.3">
      <c r="B335" s="175"/>
      <c r="D335" s="176" t="s">
        <v>131</v>
      </c>
      <c r="F335" s="178" t="s">
        <v>555</v>
      </c>
      <c r="H335" s="179">
        <v>2.02</v>
      </c>
      <c r="I335" s="180"/>
      <c r="L335" s="175"/>
      <c r="M335" s="181"/>
      <c r="N335" s="182"/>
      <c r="O335" s="182"/>
      <c r="P335" s="182"/>
      <c r="Q335" s="182"/>
      <c r="R335" s="182"/>
      <c r="S335" s="182"/>
      <c r="T335" s="183"/>
      <c r="AT335" s="184" t="s">
        <v>131</v>
      </c>
      <c r="AU335" s="184" t="s">
        <v>78</v>
      </c>
      <c r="AV335" s="11" t="s">
        <v>78</v>
      </c>
      <c r="AW335" s="11" t="s">
        <v>4</v>
      </c>
      <c r="AX335" s="11" t="s">
        <v>9</v>
      </c>
      <c r="AY335" s="184" t="s">
        <v>122</v>
      </c>
    </row>
    <row r="336" spans="2:65" s="1" customFormat="1" ht="22.5" customHeight="1" x14ac:dyDescent="0.3">
      <c r="B336" s="162"/>
      <c r="C336" s="163" t="s">
        <v>560</v>
      </c>
      <c r="D336" s="163" t="s">
        <v>124</v>
      </c>
      <c r="E336" s="164" t="s">
        <v>561</v>
      </c>
      <c r="F336" s="165" t="s">
        <v>562</v>
      </c>
      <c r="G336" s="166" t="s">
        <v>135</v>
      </c>
      <c r="H336" s="167">
        <v>115.86</v>
      </c>
      <c r="I336" s="168"/>
      <c r="J336" s="169">
        <f>ROUND(I336*H336,0)</f>
        <v>0</v>
      </c>
      <c r="K336" s="165" t="s">
        <v>128</v>
      </c>
      <c r="L336" s="33"/>
      <c r="M336" s="170" t="s">
        <v>3</v>
      </c>
      <c r="N336" s="171" t="s">
        <v>42</v>
      </c>
      <c r="O336" s="34"/>
      <c r="P336" s="172">
        <f>O336*H336</f>
        <v>0</v>
      </c>
      <c r="Q336" s="172">
        <v>2.2563399999999998</v>
      </c>
      <c r="R336" s="172">
        <f>Q336*H336</f>
        <v>261.41955239999999</v>
      </c>
      <c r="S336" s="172">
        <v>0</v>
      </c>
      <c r="T336" s="173">
        <f>S336*H336</f>
        <v>0</v>
      </c>
      <c r="AR336" s="16" t="s">
        <v>129</v>
      </c>
      <c r="AT336" s="16" t="s">
        <v>124</v>
      </c>
      <c r="AU336" s="16" t="s">
        <v>78</v>
      </c>
      <c r="AY336" s="16" t="s">
        <v>122</v>
      </c>
      <c r="BE336" s="174">
        <f>IF(N336="základní",J336,0)</f>
        <v>0</v>
      </c>
      <c r="BF336" s="174">
        <f>IF(N336="snížená",J336,0)</f>
        <v>0</v>
      </c>
      <c r="BG336" s="174">
        <f>IF(N336="zákl. přenesená",J336,0)</f>
        <v>0</v>
      </c>
      <c r="BH336" s="174">
        <f>IF(N336="sníž. přenesená",J336,0)</f>
        <v>0</v>
      </c>
      <c r="BI336" s="174">
        <f>IF(N336="nulová",J336,0)</f>
        <v>0</v>
      </c>
      <c r="BJ336" s="16" t="s">
        <v>9</v>
      </c>
      <c r="BK336" s="174">
        <f>ROUND(I336*H336,0)</f>
        <v>0</v>
      </c>
      <c r="BL336" s="16" t="s">
        <v>129</v>
      </c>
      <c r="BM336" s="16" t="s">
        <v>563</v>
      </c>
    </row>
    <row r="337" spans="2:65" s="11" customFormat="1" x14ac:dyDescent="0.3">
      <c r="B337" s="175"/>
      <c r="D337" s="185" t="s">
        <v>131</v>
      </c>
      <c r="E337" s="184" t="s">
        <v>3</v>
      </c>
      <c r="F337" s="186" t="s">
        <v>564</v>
      </c>
      <c r="H337" s="187">
        <v>46.8</v>
      </c>
      <c r="I337" s="180"/>
      <c r="L337" s="175"/>
      <c r="M337" s="181"/>
      <c r="N337" s="182"/>
      <c r="O337" s="182"/>
      <c r="P337" s="182"/>
      <c r="Q337" s="182"/>
      <c r="R337" s="182"/>
      <c r="S337" s="182"/>
      <c r="T337" s="183"/>
      <c r="AT337" s="184" t="s">
        <v>131</v>
      </c>
      <c r="AU337" s="184" t="s">
        <v>78</v>
      </c>
      <c r="AV337" s="11" t="s">
        <v>78</v>
      </c>
      <c r="AW337" s="11" t="s">
        <v>35</v>
      </c>
      <c r="AX337" s="11" t="s">
        <v>71</v>
      </c>
      <c r="AY337" s="184" t="s">
        <v>122</v>
      </c>
    </row>
    <row r="338" spans="2:65" s="11" customFormat="1" x14ac:dyDescent="0.3">
      <c r="B338" s="175"/>
      <c r="D338" s="185" t="s">
        <v>131</v>
      </c>
      <c r="E338" s="184" t="s">
        <v>3</v>
      </c>
      <c r="F338" s="186" t="s">
        <v>565</v>
      </c>
      <c r="H338" s="187">
        <v>15.5</v>
      </c>
      <c r="I338" s="180"/>
      <c r="L338" s="175"/>
      <c r="M338" s="181"/>
      <c r="N338" s="182"/>
      <c r="O338" s="182"/>
      <c r="P338" s="182"/>
      <c r="Q338" s="182"/>
      <c r="R338" s="182"/>
      <c r="S338" s="182"/>
      <c r="T338" s="183"/>
      <c r="AT338" s="184" t="s">
        <v>131</v>
      </c>
      <c r="AU338" s="184" t="s">
        <v>78</v>
      </c>
      <c r="AV338" s="11" t="s">
        <v>78</v>
      </c>
      <c r="AW338" s="11" t="s">
        <v>35</v>
      </c>
      <c r="AX338" s="11" t="s">
        <v>71</v>
      </c>
      <c r="AY338" s="184" t="s">
        <v>122</v>
      </c>
    </row>
    <row r="339" spans="2:65" s="11" customFormat="1" x14ac:dyDescent="0.3">
      <c r="B339" s="175"/>
      <c r="D339" s="185" t="s">
        <v>131</v>
      </c>
      <c r="E339" s="184" t="s">
        <v>3</v>
      </c>
      <c r="F339" s="186" t="s">
        <v>566</v>
      </c>
      <c r="H339" s="187">
        <v>1.76</v>
      </c>
      <c r="I339" s="180"/>
      <c r="L339" s="175"/>
      <c r="M339" s="181"/>
      <c r="N339" s="182"/>
      <c r="O339" s="182"/>
      <c r="P339" s="182"/>
      <c r="Q339" s="182"/>
      <c r="R339" s="182"/>
      <c r="S339" s="182"/>
      <c r="T339" s="183"/>
      <c r="AT339" s="184" t="s">
        <v>131</v>
      </c>
      <c r="AU339" s="184" t="s">
        <v>78</v>
      </c>
      <c r="AV339" s="11" t="s">
        <v>78</v>
      </c>
      <c r="AW339" s="11" t="s">
        <v>35</v>
      </c>
      <c r="AX339" s="11" t="s">
        <v>71</v>
      </c>
      <c r="AY339" s="184" t="s">
        <v>122</v>
      </c>
    </row>
    <row r="340" spans="2:65" s="11" customFormat="1" x14ac:dyDescent="0.3">
      <c r="B340" s="175"/>
      <c r="D340" s="185" t="s">
        <v>131</v>
      </c>
      <c r="E340" s="184" t="s">
        <v>3</v>
      </c>
      <c r="F340" s="186" t="s">
        <v>567</v>
      </c>
      <c r="H340" s="187">
        <v>51.8</v>
      </c>
      <c r="I340" s="180"/>
      <c r="L340" s="175"/>
      <c r="M340" s="181"/>
      <c r="N340" s="182"/>
      <c r="O340" s="182"/>
      <c r="P340" s="182"/>
      <c r="Q340" s="182"/>
      <c r="R340" s="182"/>
      <c r="S340" s="182"/>
      <c r="T340" s="183"/>
      <c r="AT340" s="184" t="s">
        <v>131</v>
      </c>
      <c r="AU340" s="184" t="s">
        <v>78</v>
      </c>
      <c r="AV340" s="11" t="s">
        <v>78</v>
      </c>
      <c r="AW340" s="11" t="s">
        <v>35</v>
      </c>
      <c r="AX340" s="11" t="s">
        <v>71</v>
      </c>
      <c r="AY340" s="184" t="s">
        <v>122</v>
      </c>
    </row>
    <row r="341" spans="2:65" s="12" customFormat="1" x14ac:dyDescent="0.3">
      <c r="B341" s="188"/>
      <c r="D341" s="176" t="s">
        <v>131</v>
      </c>
      <c r="E341" s="196" t="s">
        <v>3</v>
      </c>
      <c r="F341" s="197" t="s">
        <v>298</v>
      </c>
      <c r="H341" s="198">
        <v>115.86</v>
      </c>
      <c r="I341" s="192"/>
      <c r="L341" s="188"/>
      <c r="M341" s="193"/>
      <c r="N341" s="194"/>
      <c r="O341" s="194"/>
      <c r="P341" s="194"/>
      <c r="Q341" s="194"/>
      <c r="R341" s="194"/>
      <c r="S341" s="194"/>
      <c r="T341" s="195"/>
      <c r="AT341" s="189" t="s">
        <v>131</v>
      </c>
      <c r="AU341" s="189" t="s">
        <v>78</v>
      </c>
      <c r="AV341" s="12" t="s">
        <v>139</v>
      </c>
      <c r="AW341" s="12" t="s">
        <v>35</v>
      </c>
      <c r="AX341" s="12" t="s">
        <v>9</v>
      </c>
      <c r="AY341" s="189" t="s">
        <v>122</v>
      </c>
    </row>
    <row r="342" spans="2:65" s="1" customFormat="1" ht="31.5" customHeight="1" x14ac:dyDescent="0.3">
      <c r="B342" s="162"/>
      <c r="C342" s="163" t="s">
        <v>568</v>
      </c>
      <c r="D342" s="163" t="s">
        <v>124</v>
      </c>
      <c r="E342" s="164" t="s">
        <v>569</v>
      </c>
      <c r="F342" s="165" t="s">
        <v>570</v>
      </c>
      <c r="G342" s="166" t="s">
        <v>435</v>
      </c>
      <c r="H342" s="167">
        <v>389.9</v>
      </c>
      <c r="I342" s="168"/>
      <c r="J342" s="169">
        <f>ROUND(I342*H342,0)</f>
        <v>0</v>
      </c>
      <c r="K342" s="165" t="s">
        <v>128</v>
      </c>
      <c r="L342" s="33"/>
      <c r="M342" s="170" t="s">
        <v>3</v>
      </c>
      <c r="N342" s="171" t="s">
        <v>42</v>
      </c>
      <c r="O342" s="34"/>
      <c r="P342" s="172">
        <f>O342*H342</f>
        <v>0</v>
      </c>
      <c r="Q342" s="172">
        <v>4.2969999999999996E-3</v>
      </c>
      <c r="R342" s="172">
        <f>Q342*H342</f>
        <v>1.6754002999999997</v>
      </c>
      <c r="S342" s="172">
        <v>0</v>
      </c>
      <c r="T342" s="173">
        <f>S342*H342</f>
        <v>0</v>
      </c>
      <c r="AR342" s="16" t="s">
        <v>129</v>
      </c>
      <c r="AT342" s="16" t="s">
        <v>124</v>
      </c>
      <c r="AU342" s="16" t="s">
        <v>78</v>
      </c>
      <c r="AY342" s="16" t="s">
        <v>122</v>
      </c>
      <c r="BE342" s="174">
        <f>IF(N342="základní",J342,0)</f>
        <v>0</v>
      </c>
      <c r="BF342" s="174">
        <f>IF(N342="snížená",J342,0)</f>
        <v>0</v>
      </c>
      <c r="BG342" s="174">
        <f>IF(N342="zákl. přenesená",J342,0)</f>
        <v>0</v>
      </c>
      <c r="BH342" s="174">
        <f>IF(N342="sníž. přenesená",J342,0)</f>
        <v>0</v>
      </c>
      <c r="BI342" s="174">
        <f>IF(N342="nulová",J342,0)</f>
        <v>0</v>
      </c>
      <c r="BJ342" s="16" t="s">
        <v>9</v>
      </c>
      <c r="BK342" s="174">
        <f>ROUND(I342*H342,0)</f>
        <v>0</v>
      </c>
      <c r="BL342" s="16" t="s">
        <v>129</v>
      </c>
      <c r="BM342" s="16" t="s">
        <v>571</v>
      </c>
    </row>
    <row r="343" spans="2:65" s="11" customFormat="1" x14ac:dyDescent="0.3">
      <c r="B343" s="175"/>
      <c r="D343" s="185" t="s">
        <v>131</v>
      </c>
      <c r="E343" s="184" t="s">
        <v>3</v>
      </c>
      <c r="F343" s="186" t="s">
        <v>572</v>
      </c>
      <c r="H343" s="187">
        <v>389.9</v>
      </c>
      <c r="I343" s="180"/>
      <c r="L343" s="175"/>
      <c r="M343" s="181"/>
      <c r="N343" s="182"/>
      <c r="O343" s="182"/>
      <c r="P343" s="182"/>
      <c r="Q343" s="182"/>
      <c r="R343" s="182"/>
      <c r="S343" s="182"/>
      <c r="T343" s="183"/>
      <c r="AT343" s="184" t="s">
        <v>131</v>
      </c>
      <c r="AU343" s="184" t="s">
        <v>78</v>
      </c>
      <c r="AV343" s="11" t="s">
        <v>78</v>
      </c>
      <c r="AW343" s="11" t="s">
        <v>35</v>
      </c>
      <c r="AX343" s="11" t="s">
        <v>71</v>
      </c>
      <c r="AY343" s="184" t="s">
        <v>122</v>
      </c>
    </row>
    <row r="344" spans="2:65" s="12" customFormat="1" x14ac:dyDescent="0.3">
      <c r="B344" s="188"/>
      <c r="D344" s="176" t="s">
        <v>131</v>
      </c>
      <c r="E344" s="196" t="s">
        <v>3</v>
      </c>
      <c r="F344" s="197" t="s">
        <v>507</v>
      </c>
      <c r="H344" s="198">
        <v>389.9</v>
      </c>
      <c r="I344" s="192"/>
      <c r="L344" s="188"/>
      <c r="M344" s="193"/>
      <c r="N344" s="194"/>
      <c r="O344" s="194"/>
      <c r="P344" s="194"/>
      <c r="Q344" s="194"/>
      <c r="R344" s="194"/>
      <c r="S344" s="194"/>
      <c r="T344" s="195"/>
      <c r="AT344" s="189" t="s">
        <v>131</v>
      </c>
      <c r="AU344" s="189" t="s">
        <v>78</v>
      </c>
      <c r="AV344" s="12" t="s">
        <v>139</v>
      </c>
      <c r="AW344" s="12" t="s">
        <v>35</v>
      </c>
      <c r="AX344" s="12" t="s">
        <v>9</v>
      </c>
      <c r="AY344" s="189" t="s">
        <v>122</v>
      </c>
    </row>
    <row r="345" spans="2:65" s="1" customFormat="1" ht="22.5" customHeight="1" x14ac:dyDescent="0.3">
      <c r="B345" s="162"/>
      <c r="C345" s="163" t="s">
        <v>573</v>
      </c>
      <c r="D345" s="163" t="s">
        <v>124</v>
      </c>
      <c r="E345" s="164" t="s">
        <v>574</v>
      </c>
      <c r="F345" s="165" t="s">
        <v>575</v>
      </c>
      <c r="G345" s="166" t="s">
        <v>387</v>
      </c>
      <c r="H345" s="167">
        <v>1</v>
      </c>
      <c r="I345" s="168"/>
      <c r="J345" s="169">
        <f>ROUND(I345*H345,0)</f>
        <v>0</v>
      </c>
      <c r="K345" s="165" t="s">
        <v>128</v>
      </c>
      <c r="L345" s="33"/>
      <c r="M345" s="170" t="s">
        <v>3</v>
      </c>
      <c r="N345" s="171" t="s">
        <v>42</v>
      </c>
      <c r="O345" s="34"/>
      <c r="P345" s="172">
        <f>O345*H345</f>
        <v>0</v>
      </c>
      <c r="Q345" s="172">
        <v>7.005658135</v>
      </c>
      <c r="R345" s="172">
        <f>Q345*H345</f>
        <v>7.005658135</v>
      </c>
      <c r="S345" s="172">
        <v>0</v>
      </c>
      <c r="T345" s="173">
        <f>S345*H345</f>
        <v>0</v>
      </c>
      <c r="AR345" s="16" t="s">
        <v>129</v>
      </c>
      <c r="AT345" s="16" t="s">
        <v>124</v>
      </c>
      <c r="AU345" s="16" t="s">
        <v>78</v>
      </c>
      <c r="AY345" s="16" t="s">
        <v>122</v>
      </c>
      <c r="BE345" s="174">
        <f>IF(N345="základní",J345,0)</f>
        <v>0</v>
      </c>
      <c r="BF345" s="174">
        <f>IF(N345="snížená",J345,0)</f>
        <v>0</v>
      </c>
      <c r="BG345" s="174">
        <f>IF(N345="zákl. přenesená",J345,0)</f>
        <v>0</v>
      </c>
      <c r="BH345" s="174">
        <f>IF(N345="sníž. přenesená",J345,0)</f>
        <v>0</v>
      </c>
      <c r="BI345" s="174">
        <f>IF(N345="nulová",J345,0)</f>
        <v>0</v>
      </c>
      <c r="BJ345" s="16" t="s">
        <v>9</v>
      </c>
      <c r="BK345" s="174">
        <f>ROUND(I345*H345,0)</f>
        <v>0</v>
      </c>
      <c r="BL345" s="16" t="s">
        <v>129</v>
      </c>
      <c r="BM345" s="16" t="s">
        <v>576</v>
      </c>
    </row>
    <row r="346" spans="2:65" s="11" customFormat="1" x14ac:dyDescent="0.3">
      <c r="B346" s="175"/>
      <c r="D346" s="176" t="s">
        <v>131</v>
      </c>
      <c r="E346" s="177" t="s">
        <v>3</v>
      </c>
      <c r="F346" s="178" t="s">
        <v>577</v>
      </c>
      <c r="H346" s="179">
        <v>1</v>
      </c>
      <c r="I346" s="180"/>
      <c r="L346" s="175"/>
      <c r="M346" s="181"/>
      <c r="N346" s="182"/>
      <c r="O346" s="182"/>
      <c r="P346" s="182"/>
      <c r="Q346" s="182"/>
      <c r="R346" s="182"/>
      <c r="S346" s="182"/>
      <c r="T346" s="183"/>
      <c r="AT346" s="184" t="s">
        <v>131</v>
      </c>
      <c r="AU346" s="184" t="s">
        <v>78</v>
      </c>
      <c r="AV346" s="11" t="s">
        <v>78</v>
      </c>
      <c r="AW346" s="11" t="s">
        <v>35</v>
      </c>
      <c r="AX346" s="11" t="s">
        <v>9</v>
      </c>
      <c r="AY346" s="184" t="s">
        <v>122</v>
      </c>
    </row>
    <row r="347" spans="2:65" s="1" customFormat="1" ht="22.5" customHeight="1" x14ac:dyDescent="0.3">
      <c r="B347" s="162"/>
      <c r="C347" s="163" t="s">
        <v>578</v>
      </c>
      <c r="D347" s="163" t="s">
        <v>124</v>
      </c>
      <c r="E347" s="164" t="s">
        <v>579</v>
      </c>
      <c r="F347" s="165" t="s">
        <v>580</v>
      </c>
      <c r="G347" s="166" t="s">
        <v>387</v>
      </c>
      <c r="H347" s="167">
        <v>1</v>
      </c>
      <c r="I347" s="168"/>
      <c r="J347" s="169">
        <f>ROUND(I347*H347,0)</f>
        <v>0</v>
      </c>
      <c r="K347" s="165" t="s">
        <v>128</v>
      </c>
      <c r="L347" s="33"/>
      <c r="M347" s="170" t="s">
        <v>3</v>
      </c>
      <c r="N347" s="171" t="s">
        <v>42</v>
      </c>
      <c r="O347" s="34"/>
      <c r="P347" s="172">
        <f>O347*H347</f>
        <v>0</v>
      </c>
      <c r="Q347" s="172">
        <v>16.035988799999998</v>
      </c>
      <c r="R347" s="172">
        <f>Q347*H347</f>
        <v>16.035988799999998</v>
      </c>
      <c r="S347" s="172">
        <v>0</v>
      </c>
      <c r="T347" s="173">
        <f>S347*H347</f>
        <v>0</v>
      </c>
      <c r="AR347" s="16" t="s">
        <v>129</v>
      </c>
      <c r="AT347" s="16" t="s">
        <v>124</v>
      </c>
      <c r="AU347" s="16" t="s">
        <v>78</v>
      </c>
      <c r="AY347" s="16" t="s">
        <v>122</v>
      </c>
      <c r="BE347" s="174">
        <f>IF(N347="základní",J347,0)</f>
        <v>0</v>
      </c>
      <c r="BF347" s="174">
        <f>IF(N347="snížená",J347,0)</f>
        <v>0</v>
      </c>
      <c r="BG347" s="174">
        <f>IF(N347="zákl. přenesená",J347,0)</f>
        <v>0</v>
      </c>
      <c r="BH347" s="174">
        <f>IF(N347="sníž. přenesená",J347,0)</f>
        <v>0</v>
      </c>
      <c r="BI347" s="174">
        <f>IF(N347="nulová",J347,0)</f>
        <v>0</v>
      </c>
      <c r="BJ347" s="16" t="s">
        <v>9</v>
      </c>
      <c r="BK347" s="174">
        <f>ROUND(I347*H347,0)</f>
        <v>0</v>
      </c>
      <c r="BL347" s="16" t="s">
        <v>129</v>
      </c>
      <c r="BM347" s="16" t="s">
        <v>581</v>
      </c>
    </row>
    <row r="348" spans="2:65" s="11" customFormat="1" x14ac:dyDescent="0.3">
      <c r="B348" s="175"/>
      <c r="D348" s="176" t="s">
        <v>131</v>
      </c>
      <c r="E348" s="177" t="s">
        <v>3</v>
      </c>
      <c r="F348" s="178" t="s">
        <v>577</v>
      </c>
      <c r="H348" s="179">
        <v>1</v>
      </c>
      <c r="I348" s="180"/>
      <c r="L348" s="175"/>
      <c r="M348" s="181"/>
      <c r="N348" s="182"/>
      <c r="O348" s="182"/>
      <c r="P348" s="182"/>
      <c r="Q348" s="182"/>
      <c r="R348" s="182"/>
      <c r="S348" s="182"/>
      <c r="T348" s="183"/>
      <c r="AT348" s="184" t="s">
        <v>131</v>
      </c>
      <c r="AU348" s="184" t="s">
        <v>78</v>
      </c>
      <c r="AV348" s="11" t="s">
        <v>78</v>
      </c>
      <c r="AW348" s="11" t="s">
        <v>35</v>
      </c>
      <c r="AX348" s="11" t="s">
        <v>9</v>
      </c>
      <c r="AY348" s="184" t="s">
        <v>122</v>
      </c>
    </row>
    <row r="349" spans="2:65" s="1" customFormat="1" ht="22.5" customHeight="1" x14ac:dyDescent="0.3">
      <c r="B349" s="162"/>
      <c r="C349" s="163" t="s">
        <v>582</v>
      </c>
      <c r="D349" s="163" t="s">
        <v>124</v>
      </c>
      <c r="E349" s="164" t="s">
        <v>583</v>
      </c>
      <c r="F349" s="165" t="s">
        <v>584</v>
      </c>
      <c r="G349" s="166" t="s">
        <v>435</v>
      </c>
      <c r="H349" s="167">
        <v>1</v>
      </c>
      <c r="I349" s="168"/>
      <c r="J349" s="169">
        <f>ROUND(I349*H349,0)</f>
        <v>0</v>
      </c>
      <c r="K349" s="165" t="s">
        <v>128</v>
      </c>
      <c r="L349" s="33"/>
      <c r="M349" s="170" t="s">
        <v>3</v>
      </c>
      <c r="N349" s="171" t="s">
        <v>42</v>
      </c>
      <c r="O349" s="34"/>
      <c r="P349" s="172">
        <f>O349*H349</f>
        <v>0</v>
      </c>
      <c r="Q349" s="172">
        <v>0.74931930000000002</v>
      </c>
      <c r="R349" s="172">
        <f>Q349*H349</f>
        <v>0.74931930000000002</v>
      </c>
      <c r="S349" s="172">
        <v>0</v>
      </c>
      <c r="T349" s="173">
        <f>S349*H349</f>
        <v>0</v>
      </c>
      <c r="AR349" s="16" t="s">
        <v>129</v>
      </c>
      <c r="AT349" s="16" t="s">
        <v>124</v>
      </c>
      <c r="AU349" s="16" t="s">
        <v>78</v>
      </c>
      <c r="AY349" s="16" t="s">
        <v>122</v>
      </c>
      <c r="BE349" s="174">
        <f>IF(N349="základní",J349,0)</f>
        <v>0</v>
      </c>
      <c r="BF349" s="174">
        <f>IF(N349="snížená",J349,0)</f>
        <v>0</v>
      </c>
      <c r="BG349" s="174">
        <f>IF(N349="zákl. přenesená",J349,0)</f>
        <v>0</v>
      </c>
      <c r="BH349" s="174">
        <f>IF(N349="sníž. přenesená",J349,0)</f>
        <v>0</v>
      </c>
      <c r="BI349" s="174">
        <f>IF(N349="nulová",J349,0)</f>
        <v>0</v>
      </c>
      <c r="BJ349" s="16" t="s">
        <v>9</v>
      </c>
      <c r="BK349" s="174">
        <f>ROUND(I349*H349,0)</f>
        <v>0</v>
      </c>
      <c r="BL349" s="16" t="s">
        <v>129</v>
      </c>
      <c r="BM349" s="16" t="s">
        <v>585</v>
      </c>
    </row>
    <row r="350" spans="2:65" s="11" customFormat="1" x14ac:dyDescent="0.3">
      <c r="B350" s="175"/>
      <c r="D350" s="176" t="s">
        <v>131</v>
      </c>
      <c r="E350" s="177" t="s">
        <v>3</v>
      </c>
      <c r="F350" s="178" t="s">
        <v>586</v>
      </c>
      <c r="H350" s="179">
        <v>1</v>
      </c>
      <c r="I350" s="180"/>
      <c r="L350" s="175"/>
      <c r="M350" s="181"/>
      <c r="N350" s="182"/>
      <c r="O350" s="182"/>
      <c r="P350" s="182"/>
      <c r="Q350" s="182"/>
      <c r="R350" s="182"/>
      <c r="S350" s="182"/>
      <c r="T350" s="183"/>
      <c r="AT350" s="184" t="s">
        <v>131</v>
      </c>
      <c r="AU350" s="184" t="s">
        <v>78</v>
      </c>
      <c r="AV350" s="11" t="s">
        <v>78</v>
      </c>
      <c r="AW350" s="11" t="s">
        <v>35</v>
      </c>
      <c r="AX350" s="11" t="s">
        <v>9</v>
      </c>
      <c r="AY350" s="184" t="s">
        <v>122</v>
      </c>
    </row>
    <row r="351" spans="2:65" s="1" customFormat="1" ht="31.5" customHeight="1" x14ac:dyDescent="0.3">
      <c r="B351" s="162"/>
      <c r="C351" s="199" t="s">
        <v>587</v>
      </c>
      <c r="D351" s="199" t="s">
        <v>219</v>
      </c>
      <c r="E351" s="200" t="s">
        <v>588</v>
      </c>
      <c r="F351" s="201" t="s">
        <v>589</v>
      </c>
      <c r="G351" s="202" t="s">
        <v>387</v>
      </c>
      <c r="H351" s="203">
        <v>1</v>
      </c>
      <c r="I351" s="204"/>
      <c r="J351" s="205">
        <f>ROUND(I351*H351,0)</f>
        <v>0</v>
      </c>
      <c r="K351" s="201" t="s">
        <v>128</v>
      </c>
      <c r="L351" s="206"/>
      <c r="M351" s="207" t="s">
        <v>3</v>
      </c>
      <c r="N351" s="208" t="s">
        <v>42</v>
      </c>
      <c r="O351" s="34"/>
      <c r="P351" s="172">
        <f>O351*H351</f>
        <v>0</v>
      </c>
      <c r="Q351" s="172">
        <v>0.42</v>
      </c>
      <c r="R351" s="172">
        <f>Q351*H351</f>
        <v>0.42</v>
      </c>
      <c r="S351" s="172">
        <v>0</v>
      </c>
      <c r="T351" s="173">
        <f>S351*H351</f>
        <v>0</v>
      </c>
      <c r="AR351" s="16" t="s">
        <v>162</v>
      </c>
      <c r="AT351" s="16" t="s">
        <v>219</v>
      </c>
      <c r="AU351" s="16" t="s">
        <v>78</v>
      </c>
      <c r="AY351" s="16" t="s">
        <v>122</v>
      </c>
      <c r="BE351" s="174">
        <f>IF(N351="základní",J351,0)</f>
        <v>0</v>
      </c>
      <c r="BF351" s="174">
        <f>IF(N351="snížená",J351,0)</f>
        <v>0</v>
      </c>
      <c r="BG351" s="174">
        <f>IF(N351="zákl. přenesená",J351,0)</f>
        <v>0</v>
      </c>
      <c r="BH351" s="174">
        <f>IF(N351="sníž. přenesená",J351,0)</f>
        <v>0</v>
      </c>
      <c r="BI351" s="174">
        <f>IF(N351="nulová",J351,0)</f>
        <v>0</v>
      </c>
      <c r="BJ351" s="16" t="s">
        <v>9</v>
      </c>
      <c r="BK351" s="174">
        <f>ROUND(I351*H351,0)</f>
        <v>0</v>
      </c>
      <c r="BL351" s="16" t="s">
        <v>129</v>
      </c>
      <c r="BM351" s="16" t="s">
        <v>590</v>
      </c>
    </row>
    <row r="352" spans="2:65" s="1" customFormat="1" ht="22.5" customHeight="1" x14ac:dyDescent="0.3">
      <c r="B352" s="162"/>
      <c r="C352" s="163" t="s">
        <v>591</v>
      </c>
      <c r="D352" s="163" t="s">
        <v>124</v>
      </c>
      <c r="E352" s="164" t="s">
        <v>592</v>
      </c>
      <c r="F352" s="165" t="s">
        <v>593</v>
      </c>
      <c r="G352" s="166" t="s">
        <v>135</v>
      </c>
      <c r="H352" s="167">
        <v>0.65800000000000003</v>
      </c>
      <c r="I352" s="168"/>
      <c r="J352" s="169">
        <f>ROUND(I352*H352,0)</f>
        <v>0</v>
      </c>
      <c r="K352" s="165" t="s">
        <v>128</v>
      </c>
      <c r="L352" s="33"/>
      <c r="M352" s="170" t="s">
        <v>3</v>
      </c>
      <c r="N352" s="171" t="s">
        <v>42</v>
      </c>
      <c r="O352" s="34"/>
      <c r="P352" s="172">
        <f>O352*H352</f>
        <v>0</v>
      </c>
      <c r="Q352" s="172">
        <v>2.4636735000000001</v>
      </c>
      <c r="R352" s="172">
        <f>Q352*H352</f>
        <v>1.6210971630000002</v>
      </c>
      <c r="S352" s="172">
        <v>0</v>
      </c>
      <c r="T352" s="173">
        <f>S352*H352</f>
        <v>0</v>
      </c>
      <c r="AR352" s="16" t="s">
        <v>129</v>
      </c>
      <c r="AT352" s="16" t="s">
        <v>124</v>
      </c>
      <c r="AU352" s="16" t="s">
        <v>78</v>
      </c>
      <c r="AY352" s="16" t="s">
        <v>122</v>
      </c>
      <c r="BE352" s="174">
        <f>IF(N352="základní",J352,0)</f>
        <v>0</v>
      </c>
      <c r="BF352" s="174">
        <f>IF(N352="snížená",J352,0)</f>
        <v>0</v>
      </c>
      <c r="BG352" s="174">
        <f>IF(N352="zákl. přenesená",J352,0)</f>
        <v>0</v>
      </c>
      <c r="BH352" s="174">
        <f>IF(N352="sníž. přenesená",J352,0)</f>
        <v>0</v>
      </c>
      <c r="BI352" s="174">
        <f>IF(N352="nulová",J352,0)</f>
        <v>0</v>
      </c>
      <c r="BJ352" s="16" t="s">
        <v>9</v>
      </c>
      <c r="BK352" s="174">
        <f>ROUND(I352*H352,0)</f>
        <v>0</v>
      </c>
      <c r="BL352" s="16" t="s">
        <v>129</v>
      </c>
      <c r="BM352" s="16" t="s">
        <v>594</v>
      </c>
    </row>
    <row r="353" spans="2:65" s="11" customFormat="1" x14ac:dyDescent="0.3">
      <c r="B353" s="175"/>
      <c r="D353" s="176" t="s">
        <v>131</v>
      </c>
      <c r="E353" s="177" t="s">
        <v>3</v>
      </c>
      <c r="F353" s="178" t="s">
        <v>595</v>
      </c>
      <c r="H353" s="179">
        <v>0.65800000000000003</v>
      </c>
      <c r="I353" s="180"/>
      <c r="L353" s="175"/>
      <c r="M353" s="181"/>
      <c r="N353" s="182"/>
      <c r="O353" s="182"/>
      <c r="P353" s="182"/>
      <c r="Q353" s="182"/>
      <c r="R353" s="182"/>
      <c r="S353" s="182"/>
      <c r="T353" s="183"/>
      <c r="AT353" s="184" t="s">
        <v>131</v>
      </c>
      <c r="AU353" s="184" t="s">
        <v>78</v>
      </c>
      <c r="AV353" s="11" t="s">
        <v>78</v>
      </c>
      <c r="AW353" s="11" t="s">
        <v>35</v>
      </c>
      <c r="AX353" s="11" t="s">
        <v>9</v>
      </c>
      <c r="AY353" s="184" t="s">
        <v>122</v>
      </c>
    </row>
    <row r="354" spans="2:65" s="1" customFormat="1" ht="22.5" customHeight="1" x14ac:dyDescent="0.3">
      <c r="B354" s="162"/>
      <c r="C354" s="163" t="s">
        <v>596</v>
      </c>
      <c r="D354" s="163" t="s">
        <v>124</v>
      </c>
      <c r="E354" s="164" t="s">
        <v>597</v>
      </c>
      <c r="F354" s="165" t="s">
        <v>598</v>
      </c>
      <c r="G354" s="166" t="s">
        <v>435</v>
      </c>
      <c r="H354" s="167">
        <v>389.9</v>
      </c>
      <c r="I354" s="168"/>
      <c r="J354" s="169">
        <f>ROUND(I354*H354,0)</f>
        <v>0</v>
      </c>
      <c r="K354" s="165" t="s">
        <v>128</v>
      </c>
      <c r="L354" s="33"/>
      <c r="M354" s="170" t="s">
        <v>3</v>
      </c>
      <c r="N354" s="171" t="s">
        <v>42</v>
      </c>
      <c r="O354" s="34"/>
      <c r="P354" s="172">
        <f>O354*H354</f>
        <v>0</v>
      </c>
      <c r="Q354" s="172">
        <v>1.995E-6</v>
      </c>
      <c r="R354" s="172">
        <f>Q354*H354</f>
        <v>7.7785049999999991E-4</v>
      </c>
      <c r="S354" s="172">
        <v>0</v>
      </c>
      <c r="T354" s="173">
        <f>S354*H354</f>
        <v>0</v>
      </c>
      <c r="AR354" s="16" t="s">
        <v>129</v>
      </c>
      <c r="AT354" s="16" t="s">
        <v>124</v>
      </c>
      <c r="AU354" s="16" t="s">
        <v>78</v>
      </c>
      <c r="AY354" s="16" t="s">
        <v>122</v>
      </c>
      <c r="BE354" s="174">
        <f>IF(N354="základní",J354,0)</f>
        <v>0</v>
      </c>
      <c r="BF354" s="174">
        <f>IF(N354="snížená",J354,0)</f>
        <v>0</v>
      </c>
      <c r="BG354" s="174">
        <f>IF(N354="zákl. přenesená",J354,0)</f>
        <v>0</v>
      </c>
      <c r="BH354" s="174">
        <f>IF(N354="sníž. přenesená",J354,0)</f>
        <v>0</v>
      </c>
      <c r="BI354" s="174">
        <f>IF(N354="nulová",J354,0)</f>
        <v>0</v>
      </c>
      <c r="BJ354" s="16" t="s">
        <v>9</v>
      </c>
      <c r="BK354" s="174">
        <f>ROUND(I354*H354,0)</f>
        <v>0</v>
      </c>
      <c r="BL354" s="16" t="s">
        <v>129</v>
      </c>
      <c r="BM354" s="16" t="s">
        <v>599</v>
      </c>
    </row>
    <row r="355" spans="2:65" s="11" customFormat="1" x14ac:dyDescent="0.3">
      <c r="B355" s="175"/>
      <c r="D355" s="185" t="s">
        <v>131</v>
      </c>
      <c r="E355" s="184" t="s">
        <v>3</v>
      </c>
      <c r="F355" s="186" t="s">
        <v>572</v>
      </c>
      <c r="H355" s="187">
        <v>389.9</v>
      </c>
      <c r="I355" s="180"/>
      <c r="L355" s="175"/>
      <c r="M355" s="181"/>
      <c r="N355" s="182"/>
      <c r="O355" s="182"/>
      <c r="P355" s="182"/>
      <c r="Q355" s="182"/>
      <c r="R355" s="182"/>
      <c r="S355" s="182"/>
      <c r="T355" s="183"/>
      <c r="AT355" s="184" t="s">
        <v>131</v>
      </c>
      <c r="AU355" s="184" t="s">
        <v>78</v>
      </c>
      <c r="AV355" s="11" t="s">
        <v>78</v>
      </c>
      <c r="AW355" s="11" t="s">
        <v>35</v>
      </c>
      <c r="AX355" s="11" t="s">
        <v>71</v>
      </c>
      <c r="AY355" s="184" t="s">
        <v>122</v>
      </c>
    </row>
    <row r="356" spans="2:65" s="12" customFormat="1" x14ac:dyDescent="0.3">
      <c r="B356" s="188"/>
      <c r="D356" s="176" t="s">
        <v>131</v>
      </c>
      <c r="E356" s="196" t="s">
        <v>3</v>
      </c>
      <c r="F356" s="197" t="s">
        <v>507</v>
      </c>
      <c r="H356" s="198">
        <v>389.9</v>
      </c>
      <c r="I356" s="192"/>
      <c r="L356" s="188"/>
      <c r="M356" s="193"/>
      <c r="N356" s="194"/>
      <c r="O356" s="194"/>
      <c r="P356" s="194"/>
      <c r="Q356" s="194"/>
      <c r="R356" s="194"/>
      <c r="S356" s="194"/>
      <c r="T356" s="195"/>
      <c r="AT356" s="189" t="s">
        <v>131</v>
      </c>
      <c r="AU356" s="189" t="s">
        <v>78</v>
      </c>
      <c r="AV356" s="12" t="s">
        <v>139</v>
      </c>
      <c r="AW356" s="12" t="s">
        <v>35</v>
      </c>
      <c r="AX356" s="12" t="s">
        <v>9</v>
      </c>
      <c r="AY356" s="189" t="s">
        <v>122</v>
      </c>
    </row>
    <row r="357" spans="2:65" s="1" customFormat="1" ht="22.5" customHeight="1" x14ac:dyDescent="0.3">
      <c r="B357" s="162"/>
      <c r="C357" s="163" t="s">
        <v>600</v>
      </c>
      <c r="D357" s="163" t="s">
        <v>124</v>
      </c>
      <c r="E357" s="164" t="s">
        <v>601</v>
      </c>
      <c r="F357" s="165" t="s">
        <v>602</v>
      </c>
      <c r="G357" s="166" t="s">
        <v>435</v>
      </c>
      <c r="H357" s="167">
        <v>255</v>
      </c>
      <c r="I357" s="168"/>
      <c r="J357" s="169">
        <f>ROUND(I357*H357,0)</f>
        <v>0</v>
      </c>
      <c r="K357" s="165" t="s">
        <v>128</v>
      </c>
      <c r="L357" s="33"/>
      <c r="M357" s="170" t="s">
        <v>3</v>
      </c>
      <c r="N357" s="171" t="s">
        <v>42</v>
      </c>
      <c r="O357" s="34"/>
      <c r="P357" s="172">
        <f>O357*H357</f>
        <v>0</v>
      </c>
      <c r="Q357" s="172">
        <v>0.16370599999999999</v>
      </c>
      <c r="R357" s="172">
        <f>Q357*H357</f>
        <v>41.74503</v>
      </c>
      <c r="S357" s="172">
        <v>0</v>
      </c>
      <c r="T357" s="173">
        <f>S357*H357</f>
        <v>0</v>
      </c>
      <c r="AR357" s="16" t="s">
        <v>129</v>
      </c>
      <c r="AT357" s="16" t="s">
        <v>124</v>
      </c>
      <c r="AU357" s="16" t="s">
        <v>78</v>
      </c>
      <c r="AY357" s="16" t="s">
        <v>122</v>
      </c>
      <c r="BE357" s="174">
        <f>IF(N357="základní",J357,0)</f>
        <v>0</v>
      </c>
      <c r="BF357" s="174">
        <f>IF(N357="snížená",J357,0)</f>
        <v>0</v>
      </c>
      <c r="BG357" s="174">
        <f>IF(N357="zákl. přenesená",J357,0)</f>
        <v>0</v>
      </c>
      <c r="BH357" s="174">
        <f>IF(N357="sníž. přenesená",J357,0)</f>
        <v>0</v>
      </c>
      <c r="BI357" s="174">
        <f>IF(N357="nulová",J357,0)</f>
        <v>0</v>
      </c>
      <c r="BJ357" s="16" t="s">
        <v>9</v>
      </c>
      <c r="BK357" s="174">
        <f>ROUND(I357*H357,0)</f>
        <v>0</v>
      </c>
      <c r="BL357" s="16" t="s">
        <v>129</v>
      </c>
      <c r="BM357" s="16" t="s">
        <v>603</v>
      </c>
    </row>
    <row r="358" spans="2:65" s="11" customFormat="1" x14ac:dyDescent="0.3">
      <c r="B358" s="175"/>
      <c r="D358" s="176" t="s">
        <v>131</v>
      </c>
      <c r="E358" s="177" t="s">
        <v>3</v>
      </c>
      <c r="F358" s="178" t="s">
        <v>604</v>
      </c>
      <c r="H358" s="179">
        <v>255</v>
      </c>
      <c r="I358" s="180"/>
      <c r="L358" s="175"/>
      <c r="M358" s="181"/>
      <c r="N358" s="182"/>
      <c r="O358" s="182"/>
      <c r="P358" s="182"/>
      <c r="Q358" s="182"/>
      <c r="R358" s="182"/>
      <c r="S358" s="182"/>
      <c r="T358" s="183"/>
      <c r="AT358" s="184" t="s">
        <v>131</v>
      </c>
      <c r="AU358" s="184" t="s">
        <v>78</v>
      </c>
      <c r="AV358" s="11" t="s">
        <v>78</v>
      </c>
      <c r="AW358" s="11" t="s">
        <v>35</v>
      </c>
      <c r="AX358" s="11" t="s">
        <v>9</v>
      </c>
      <c r="AY358" s="184" t="s">
        <v>122</v>
      </c>
    </row>
    <row r="359" spans="2:65" s="1" customFormat="1" ht="22.5" customHeight="1" x14ac:dyDescent="0.3">
      <c r="B359" s="162"/>
      <c r="C359" s="199" t="s">
        <v>605</v>
      </c>
      <c r="D359" s="199" t="s">
        <v>219</v>
      </c>
      <c r="E359" s="200" t="s">
        <v>606</v>
      </c>
      <c r="F359" s="201" t="s">
        <v>607</v>
      </c>
      <c r="G359" s="202" t="s">
        <v>387</v>
      </c>
      <c r="H359" s="203">
        <v>765</v>
      </c>
      <c r="I359" s="204"/>
      <c r="J359" s="205">
        <f>ROUND(I359*H359,0)</f>
        <v>0</v>
      </c>
      <c r="K359" s="201" t="s">
        <v>128</v>
      </c>
      <c r="L359" s="206"/>
      <c r="M359" s="207" t="s">
        <v>3</v>
      </c>
      <c r="N359" s="208" t="s">
        <v>42</v>
      </c>
      <c r="O359" s="34"/>
      <c r="P359" s="172">
        <f>O359*H359</f>
        <v>0</v>
      </c>
      <c r="Q359" s="172">
        <v>3.9E-2</v>
      </c>
      <c r="R359" s="172">
        <f>Q359*H359</f>
        <v>29.835000000000001</v>
      </c>
      <c r="S359" s="172">
        <v>0</v>
      </c>
      <c r="T359" s="173">
        <f>S359*H359</f>
        <v>0</v>
      </c>
      <c r="AR359" s="16" t="s">
        <v>162</v>
      </c>
      <c r="AT359" s="16" t="s">
        <v>219</v>
      </c>
      <c r="AU359" s="16" t="s">
        <v>78</v>
      </c>
      <c r="AY359" s="16" t="s">
        <v>122</v>
      </c>
      <c r="BE359" s="174">
        <f>IF(N359="základní",J359,0)</f>
        <v>0</v>
      </c>
      <c r="BF359" s="174">
        <f>IF(N359="snížená",J359,0)</f>
        <v>0</v>
      </c>
      <c r="BG359" s="174">
        <f>IF(N359="zákl. přenesená",J359,0)</f>
        <v>0</v>
      </c>
      <c r="BH359" s="174">
        <f>IF(N359="sníž. přenesená",J359,0)</f>
        <v>0</v>
      </c>
      <c r="BI359" s="174">
        <f>IF(N359="nulová",J359,0)</f>
        <v>0</v>
      </c>
      <c r="BJ359" s="16" t="s">
        <v>9</v>
      </c>
      <c r="BK359" s="174">
        <f>ROUND(I359*H359,0)</f>
        <v>0</v>
      </c>
      <c r="BL359" s="16" t="s">
        <v>129</v>
      </c>
      <c r="BM359" s="16" t="s">
        <v>608</v>
      </c>
    </row>
    <row r="360" spans="2:65" s="11" customFormat="1" x14ac:dyDescent="0.3">
      <c r="B360" s="175"/>
      <c r="D360" s="176" t="s">
        <v>131</v>
      </c>
      <c r="E360" s="177" t="s">
        <v>3</v>
      </c>
      <c r="F360" s="178" t="s">
        <v>609</v>
      </c>
      <c r="H360" s="179">
        <v>765</v>
      </c>
      <c r="I360" s="180"/>
      <c r="L360" s="175"/>
      <c r="M360" s="181"/>
      <c r="N360" s="182"/>
      <c r="O360" s="182"/>
      <c r="P360" s="182"/>
      <c r="Q360" s="182"/>
      <c r="R360" s="182"/>
      <c r="S360" s="182"/>
      <c r="T360" s="183"/>
      <c r="AT360" s="184" t="s">
        <v>131</v>
      </c>
      <c r="AU360" s="184" t="s">
        <v>78</v>
      </c>
      <c r="AV360" s="11" t="s">
        <v>78</v>
      </c>
      <c r="AW360" s="11" t="s">
        <v>35</v>
      </c>
      <c r="AX360" s="11" t="s">
        <v>9</v>
      </c>
      <c r="AY360" s="184" t="s">
        <v>122</v>
      </c>
    </row>
    <row r="361" spans="2:65" s="1" customFormat="1" ht="22.5" customHeight="1" x14ac:dyDescent="0.3">
      <c r="B361" s="162"/>
      <c r="C361" s="163" t="s">
        <v>26</v>
      </c>
      <c r="D361" s="163" t="s">
        <v>124</v>
      </c>
      <c r="E361" s="164" t="s">
        <v>610</v>
      </c>
      <c r="F361" s="165" t="s">
        <v>611</v>
      </c>
      <c r="G361" s="166" t="s">
        <v>435</v>
      </c>
      <c r="H361" s="167">
        <v>25</v>
      </c>
      <c r="I361" s="168"/>
      <c r="J361" s="169">
        <f>ROUND(I361*H361,0)</f>
        <v>0</v>
      </c>
      <c r="K361" s="165" t="s">
        <v>128</v>
      </c>
      <c r="L361" s="33"/>
      <c r="M361" s="170" t="s">
        <v>3</v>
      </c>
      <c r="N361" s="171" t="s">
        <v>42</v>
      </c>
      <c r="O361" s="34"/>
      <c r="P361" s="172">
        <f>O361*H361</f>
        <v>0</v>
      </c>
      <c r="Q361" s="172">
        <v>0.43819160000000001</v>
      </c>
      <c r="R361" s="172">
        <f>Q361*H361</f>
        <v>10.954790000000001</v>
      </c>
      <c r="S361" s="172">
        <v>0</v>
      </c>
      <c r="T361" s="173">
        <f>S361*H361</f>
        <v>0</v>
      </c>
      <c r="AR361" s="16" t="s">
        <v>129</v>
      </c>
      <c r="AT361" s="16" t="s">
        <v>124</v>
      </c>
      <c r="AU361" s="16" t="s">
        <v>78</v>
      </c>
      <c r="AY361" s="16" t="s">
        <v>122</v>
      </c>
      <c r="BE361" s="174">
        <f>IF(N361="základní",J361,0)</f>
        <v>0</v>
      </c>
      <c r="BF361" s="174">
        <f>IF(N361="snížená",J361,0)</f>
        <v>0</v>
      </c>
      <c r="BG361" s="174">
        <f>IF(N361="zákl. přenesená",J361,0)</f>
        <v>0</v>
      </c>
      <c r="BH361" s="174">
        <f>IF(N361="sníž. přenesená",J361,0)</f>
        <v>0</v>
      </c>
      <c r="BI361" s="174">
        <f>IF(N361="nulová",J361,0)</f>
        <v>0</v>
      </c>
      <c r="BJ361" s="16" t="s">
        <v>9</v>
      </c>
      <c r="BK361" s="174">
        <f>ROUND(I361*H361,0)</f>
        <v>0</v>
      </c>
      <c r="BL361" s="16" t="s">
        <v>129</v>
      </c>
      <c r="BM361" s="16" t="s">
        <v>612</v>
      </c>
    </row>
    <row r="362" spans="2:65" s="11" customFormat="1" x14ac:dyDescent="0.3">
      <c r="B362" s="175"/>
      <c r="D362" s="176" t="s">
        <v>131</v>
      </c>
      <c r="E362" s="177" t="s">
        <v>3</v>
      </c>
      <c r="F362" s="178" t="s">
        <v>613</v>
      </c>
      <c r="H362" s="179">
        <v>25</v>
      </c>
      <c r="I362" s="180"/>
      <c r="L362" s="175"/>
      <c r="M362" s="181"/>
      <c r="N362" s="182"/>
      <c r="O362" s="182"/>
      <c r="P362" s="182"/>
      <c r="Q362" s="182"/>
      <c r="R362" s="182"/>
      <c r="S362" s="182"/>
      <c r="T362" s="183"/>
      <c r="AT362" s="184" t="s">
        <v>131</v>
      </c>
      <c r="AU362" s="184" t="s">
        <v>78</v>
      </c>
      <c r="AV362" s="11" t="s">
        <v>78</v>
      </c>
      <c r="AW362" s="11" t="s">
        <v>35</v>
      </c>
      <c r="AX362" s="11" t="s">
        <v>9</v>
      </c>
      <c r="AY362" s="184" t="s">
        <v>122</v>
      </c>
    </row>
    <row r="363" spans="2:65" s="1" customFormat="1" ht="22.5" customHeight="1" x14ac:dyDescent="0.3">
      <c r="B363" s="162"/>
      <c r="C363" s="199" t="s">
        <v>614</v>
      </c>
      <c r="D363" s="199" t="s">
        <v>219</v>
      </c>
      <c r="E363" s="200" t="s">
        <v>615</v>
      </c>
      <c r="F363" s="201" t="s">
        <v>616</v>
      </c>
      <c r="G363" s="202" t="s">
        <v>387</v>
      </c>
      <c r="H363" s="203">
        <v>25</v>
      </c>
      <c r="I363" s="204"/>
      <c r="J363" s="205">
        <f>ROUND(I363*H363,0)</f>
        <v>0</v>
      </c>
      <c r="K363" s="201" t="s">
        <v>3</v>
      </c>
      <c r="L363" s="206"/>
      <c r="M363" s="207" t="s">
        <v>3</v>
      </c>
      <c r="N363" s="208" t="s">
        <v>42</v>
      </c>
      <c r="O363" s="34"/>
      <c r="P363" s="172">
        <f>O363*H363</f>
        <v>0</v>
      </c>
      <c r="Q363" s="172">
        <v>0.246</v>
      </c>
      <c r="R363" s="172">
        <f>Q363*H363</f>
        <v>6.15</v>
      </c>
      <c r="S363" s="172">
        <v>0</v>
      </c>
      <c r="T363" s="173">
        <f>S363*H363</f>
        <v>0</v>
      </c>
      <c r="AR363" s="16" t="s">
        <v>162</v>
      </c>
      <c r="AT363" s="16" t="s">
        <v>219</v>
      </c>
      <c r="AU363" s="16" t="s">
        <v>78</v>
      </c>
      <c r="AY363" s="16" t="s">
        <v>122</v>
      </c>
      <c r="BE363" s="174">
        <f>IF(N363="základní",J363,0)</f>
        <v>0</v>
      </c>
      <c r="BF363" s="174">
        <f>IF(N363="snížená",J363,0)</f>
        <v>0</v>
      </c>
      <c r="BG363" s="174">
        <f>IF(N363="zákl. přenesená",J363,0)</f>
        <v>0</v>
      </c>
      <c r="BH363" s="174">
        <f>IF(N363="sníž. přenesená",J363,0)</f>
        <v>0</v>
      </c>
      <c r="BI363" s="174">
        <f>IF(N363="nulová",J363,0)</f>
        <v>0</v>
      </c>
      <c r="BJ363" s="16" t="s">
        <v>9</v>
      </c>
      <c r="BK363" s="174">
        <f>ROUND(I363*H363,0)</f>
        <v>0</v>
      </c>
      <c r="BL363" s="16" t="s">
        <v>129</v>
      </c>
      <c r="BM363" s="16" t="s">
        <v>617</v>
      </c>
    </row>
    <row r="364" spans="2:65" s="11" customFormat="1" x14ac:dyDescent="0.3">
      <c r="B364" s="175"/>
      <c r="D364" s="176" t="s">
        <v>131</v>
      </c>
      <c r="E364" s="177" t="s">
        <v>3</v>
      </c>
      <c r="F364" s="178" t="s">
        <v>613</v>
      </c>
      <c r="H364" s="179">
        <v>25</v>
      </c>
      <c r="I364" s="180"/>
      <c r="L364" s="175"/>
      <c r="M364" s="181"/>
      <c r="N364" s="182"/>
      <c r="O364" s="182"/>
      <c r="P364" s="182"/>
      <c r="Q364" s="182"/>
      <c r="R364" s="182"/>
      <c r="S364" s="182"/>
      <c r="T364" s="183"/>
      <c r="AT364" s="184" t="s">
        <v>131</v>
      </c>
      <c r="AU364" s="184" t="s">
        <v>78</v>
      </c>
      <c r="AV364" s="11" t="s">
        <v>78</v>
      </c>
      <c r="AW364" s="11" t="s">
        <v>35</v>
      </c>
      <c r="AX364" s="11" t="s">
        <v>9</v>
      </c>
      <c r="AY364" s="184" t="s">
        <v>122</v>
      </c>
    </row>
    <row r="365" spans="2:65" s="1" customFormat="1" ht="22.5" customHeight="1" x14ac:dyDescent="0.3">
      <c r="B365" s="162"/>
      <c r="C365" s="199" t="s">
        <v>618</v>
      </c>
      <c r="D365" s="199" t="s">
        <v>219</v>
      </c>
      <c r="E365" s="200" t="s">
        <v>619</v>
      </c>
      <c r="F365" s="201" t="s">
        <v>620</v>
      </c>
      <c r="G365" s="202" t="s">
        <v>387</v>
      </c>
      <c r="H365" s="203">
        <v>50</v>
      </c>
      <c r="I365" s="204"/>
      <c r="J365" s="205">
        <f>ROUND(I365*H365,0)</f>
        <v>0</v>
      </c>
      <c r="K365" s="201" t="s">
        <v>3</v>
      </c>
      <c r="L365" s="206"/>
      <c r="M365" s="207" t="s">
        <v>3</v>
      </c>
      <c r="N365" s="208" t="s">
        <v>42</v>
      </c>
      <c r="O365" s="34"/>
      <c r="P365" s="172">
        <f>O365*H365</f>
        <v>0</v>
      </c>
      <c r="Q365" s="172">
        <v>2.5000000000000001E-2</v>
      </c>
      <c r="R365" s="172">
        <f>Q365*H365</f>
        <v>1.25</v>
      </c>
      <c r="S365" s="172">
        <v>0</v>
      </c>
      <c r="T365" s="173">
        <f>S365*H365</f>
        <v>0</v>
      </c>
      <c r="AR365" s="16" t="s">
        <v>162</v>
      </c>
      <c r="AT365" s="16" t="s">
        <v>219</v>
      </c>
      <c r="AU365" s="16" t="s">
        <v>78</v>
      </c>
      <c r="AY365" s="16" t="s">
        <v>122</v>
      </c>
      <c r="BE365" s="174">
        <f>IF(N365="základní",J365,0)</f>
        <v>0</v>
      </c>
      <c r="BF365" s="174">
        <f>IF(N365="snížená",J365,0)</f>
        <v>0</v>
      </c>
      <c r="BG365" s="174">
        <f>IF(N365="zákl. přenesená",J365,0)</f>
        <v>0</v>
      </c>
      <c r="BH365" s="174">
        <f>IF(N365="sníž. přenesená",J365,0)</f>
        <v>0</v>
      </c>
      <c r="BI365" s="174">
        <f>IF(N365="nulová",J365,0)</f>
        <v>0</v>
      </c>
      <c r="BJ365" s="16" t="s">
        <v>9</v>
      </c>
      <c r="BK365" s="174">
        <f>ROUND(I365*H365,0)</f>
        <v>0</v>
      </c>
      <c r="BL365" s="16" t="s">
        <v>129</v>
      </c>
      <c r="BM365" s="16" t="s">
        <v>621</v>
      </c>
    </row>
    <row r="366" spans="2:65" s="11" customFormat="1" x14ac:dyDescent="0.3">
      <c r="B366" s="175"/>
      <c r="D366" s="176" t="s">
        <v>131</v>
      </c>
      <c r="E366" s="177" t="s">
        <v>3</v>
      </c>
      <c r="F366" s="178" t="s">
        <v>622</v>
      </c>
      <c r="H366" s="179">
        <v>50</v>
      </c>
      <c r="I366" s="180"/>
      <c r="L366" s="175"/>
      <c r="M366" s="181"/>
      <c r="N366" s="182"/>
      <c r="O366" s="182"/>
      <c r="P366" s="182"/>
      <c r="Q366" s="182"/>
      <c r="R366" s="182"/>
      <c r="S366" s="182"/>
      <c r="T366" s="183"/>
      <c r="AT366" s="184" t="s">
        <v>131</v>
      </c>
      <c r="AU366" s="184" t="s">
        <v>78</v>
      </c>
      <c r="AV366" s="11" t="s">
        <v>78</v>
      </c>
      <c r="AW366" s="11" t="s">
        <v>35</v>
      </c>
      <c r="AX366" s="11" t="s">
        <v>9</v>
      </c>
      <c r="AY366" s="184" t="s">
        <v>122</v>
      </c>
    </row>
    <row r="367" spans="2:65" s="1" customFormat="1" ht="31.5" customHeight="1" x14ac:dyDescent="0.3">
      <c r="B367" s="162"/>
      <c r="C367" s="163" t="s">
        <v>623</v>
      </c>
      <c r="D367" s="163" t="s">
        <v>124</v>
      </c>
      <c r="E367" s="164" t="s">
        <v>624</v>
      </c>
      <c r="F367" s="165" t="s">
        <v>625</v>
      </c>
      <c r="G367" s="166" t="s">
        <v>435</v>
      </c>
      <c r="H367" s="167">
        <v>30</v>
      </c>
      <c r="I367" s="168"/>
      <c r="J367" s="169">
        <f>ROUND(I367*H367,0)</f>
        <v>0</v>
      </c>
      <c r="K367" s="165" t="s">
        <v>128</v>
      </c>
      <c r="L367" s="33"/>
      <c r="M367" s="170" t="s">
        <v>3</v>
      </c>
      <c r="N367" s="171" t="s">
        <v>42</v>
      </c>
      <c r="O367" s="34"/>
      <c r="P367" s="172">
        <f>O367*H367</f>
        <v>0</v>
      </c>
      <c r="Q367" s="172">
        <v>0.27093047999999997</v>
      </c>
      <c r="R367" s="172">
        <f>Q367*H367</f>
        <v>8.1279143999999999</v>
      </c>
      <c r="S367" s="172">
        <v>0</v>
      </c>
      <c r="T367" s="173">
        <f>S367*H367</f>
        <v>0</v>
      </c>
      <c r="AR367" s="16" t="s">
        <v>129</v>
      </c>
      <c r="AT367" s="16" t="s">
        <v>124</v>
      </c>
      <c r="AU367" s="16" t="s">
        <v>78</v>
      </c>
      <c r="AY367" s="16" t="s">
        <v>122</v>
      </c>
      <c r="BE367" s="174">
        <f>IF(N367="základní",J367,0)</f>
        <v>0</v>
      </c>
      <c r="BF367" s="174">
        <f>IF(N367="snížená",J367,0)</f>
        <v>0</v>
      </c>
      <c r="BG367" s="174">
        <f>IF(N367="zákl. přenesená",J367,0)</f>
        <v>0</v>
      </c>
      <c r="BH367" s="174">
        <f>IF(N367="sníž. přenesená",J367,0)</f>
        <v>0</v>
      </c>
      <c r="BI367" s="174">
        <f>IF(N367="nulová",J367,0)</f>
        <v>0</v>
      </c>
      <c r="BJ367" s="16" t="s">
        <v>9</v>
      </c>
      <c r="BK367" s="174">
        <f>ROUND(I367*H367,0)</f>
        <v>0</v>
      </c>
      <c r="BL367" s="16" t="s">
        <v>129</v>
      </c>
      <c r="BM367" s="16" t="s">
        <v>626</v>
      </c>
    </row>
    <row r="368" spans="2:65" s="11" customFormat="1" x14ac:dyDescent="0.3">
      <c r="B368" s="175"/>
      <c r="D368" s="185" t="s">
        <v>131</v>
      </c>
      <c r="E368" s="184" t="s">
        <v>3</v>
      </c>
      <c r="F368" s="186" t="s">
        <v>627</v>
      </c>
      <c r="H368" s="187">
        <v>30</v>
      </c>
      <c r="I368" s="180"/>
      <c r="L368" s="175"/>
      <c r="M368" s="181"/>
      <c r="N368" s="182"/>
      <c r="O368" s="182"/>
      <c r="P368" s="182"/>
      <c r="Q368" s="182"/>
      <c r="R368" s="182"/>
      <c r="S368" s="182"/>
      <c r="T368" s="183"/>
      <c r="AT368" s="184" t="s">
        <v>131</v>
      </c>
      <c r="AU368" s="184" t="s">
        <v>78</v>
      </c>
      <c r="AV368" s="11" t="s">
        <v>78</v>
      </c>
      <c r="AW368" s="11" t="s">
        <v>35</v>
      </c>
      <c r="AX368" s="11" t="s">
        <v>71</v>
      </c>
      <c r="AY368" s="184" t="s">
        <v>122</v>
      </c>
    </row>
    <row r="369" spans="2:65" s="12" customFormat="1" x14ac:dyDescent="0.3">
      <c r="B369" s="188"/>
      <c r="D369" s="176" t="s">
        <v>131</v>
      </c>
      <c r="E369" s="196" t="s">
        <v>3</v>
      </c>
      <c r="F369" s="197" t="s">
        <v>628</v>
      </c>
      <c r="H369" s="198">
        <v>30</v>
      </c>
      <c r="I369" s="192"/>
      <c r="L369" s="188"/>
      <c r="M369" s="193"/>
      <c r="N369" s="194"/>
      <c r="O369" s="194"/>
      <c r="P369" s="194"/>
      <c r="Q369" s="194"/>
      <c r="R369" s="194"/>
      <c r="S369" s="194"/>
      <c r="T369" s="195"/>
      <c r="AT369" s="189" t="s">
        <v>131</v>
      </c>
      <c r="AU369" s="189" t="s">
        <v>78</v>
      </c>
      <c r="AV369" s="12" t="s">
        <v>139</v>
      </c>
      <c r="AW369" s="12" t="s">
        <v>35</v>
      </c>
      <c r="AX369" s="12" t="s">
        <v>9</v>
      </c>
      <c r="AY369" s="189" t="s">
        <v>122</v>
      </c>
    </row>
    <row r="370" spans="2:65" s="1" customFormat="1" ht="22.5" customHeight="1" x14ac:dyDescent="0.3">
      <c r="B370" s="162"/>
      <c r="C370" s="163" t="s">
        <v>629</v>
      </c>
      <c r="D370" s="163" t="s">
        <v>124</v>
      </c>
      <c r="E370" s="164" t="s">
        <v>630</v>
      </c>
      <c r="F370" s="165" t="s">
        <v>631</v>
      </c>
      <c r="G370" s="166" t="s">
        <v>135</v>
      </c>
      <c r="H370" s="167">
        <v>3</v>
      </c>
      <c r="I370" s="168"/>
      <c r="J370" s="169">
        <f>ROUND(I370*H370,0)</f>
        <v>0</v>
      </c>
      <c r="K370" s="165" t="s">
        <v>128</v>
      </c>
      <c r="L370" s="33"/>
      <c r="M370" s="170" t="s">
        <v>3</v>
      </c>
      <c r="N370" s="171" t="s">
        <v>42</v>
      </c>
      <c r="O370" s="34"/>
      <c r="P370" s="172">
        <f>O370*H370</f>
        <v>0</v>
      </c>
      <c r="Q370" s="172">
        <v>0.12</v>
      </c>
      <c r="R370" s="172">
        <f>Q370*H370</f>
        <v>0.36</v>
      </c>
      <c r="S370" s="172">
        <v>2.2000000000000002</v>
      </c>
      <c r="T370" s="173">
        <f>S370*H370</f>
        <v>6.6000000000000005</v>
      </c>
      <c r="AR370" s="16" t="s">
        <v>129</v>
      </c>
      <c r="AT370" s="16" t="s">
        <v>124</v>
      </c>
      <c r="AU370" s="16" t="s">
        <v>78</v>
      </c>
      <c r="AY370" s="16" t="s">
        <v>122</v>
      </c>
      <c r="BE370" s="174">
        <f>IF(N370="základní",J370,0)</f>
        <v>0</v>
      </c>
      <c r="BF370" s="174">
        <f>IF(N370="snížená",J370,0)</f>
        <v>0</v>
      </c>
      <c r="BG370" s="174">
        <f>IF(N370="zákl. přenesená",J370,0)</f>
        <v>0</v>
      </c>
      <c r="BH370" s="174">
        <f>IF(N370="sníž. přenesená",J370,0)</f>
        <v>0</v>
      </c>
      <c r="BI370" s="174">
        <f>IF(N370="nulová",J370,0)</f>
        <v>0</v>
      </c>
      <c r="BJ370" s="16" t="s">
        <v>9</v>
      </c>
      <c r="BK370" s="174">
        <f>ROUND(I370*H370,0)</f>
        <v>0</v>
      </c>
      <c r="BL370" s="16" t="s">
        <v>129</v>
      </c>
      <c r="BM370" s="16" t="s">
        <v>632</v>
      </c>
    </row>
    <row r="371" spans="2:65" s="11" customFormat="1" x14ac:dyDescent="0.3">
      <c r="B371" s="175"/>
      <c r="D371" s="185" t="s">
        <v>131</v>
      </c>
      <c r="E371" s="184" t="s">
        <v>3</v>
      </c>
      <c r="F371" s="186" t="s">
        <v>633</v>
      </c>
      <c r="H371" s="187">
        <v>3</v>
      </c>
      <c r="I371" s="180"/>
      <c r="L371" s="175"/>
      <c r="M371" s="181"/>
      <c r="N371" s="182"/>
      <c r="O371" s="182"/>
      <c r="P371" s="182"/>
      <c r="Q371" s="182"/>
      <c r="R371" s="182"/>
      <c r="S371" s="182"/>
      <c r="T371" s="183"/>
      <c r="AT371" s="184" t="s">
        <v>131</v>
      </c>
      <c r="AU371" s="184" t="s">
        <v>78</v>
      </c>
      <c r="AV371" s="11" t="s">
        <v>78</v>
      </c>
      <c r="AW371" s="11" t="s">
        <v>35</v>
      </c>
      <c r="AX371" s="11" t="s">
        <v>9</v>
      </c>
      <c r="AY371" s="184" t="s">
        <v>122</v>
      </c>
    </row>
    <row r="372" spans="2:65" s="10" customFormat="1" ht="29.85" customHeight="1" x14ac:dyDescent="0.3">
      <c r="B372" s="148"/>
      <c r="D372" s="159" t="s">
        <v>70</v>
      </c>
      <c r="E372" s="160" t="s">
        <v>634</v>
      </c>
      <c r="F372" s="160" t="s">
        <v>635</v>
      </c>
      <c r="I372" s="151"/>
      <c r="J372" s="161">
        <f>BK372</f>
        <v>0</v>
      </c>
      <c r="L372" s="148"/>
      <c r="M372" s="153"/>
      <c r="N372" s="154"/>
      <c r="O372" s="154"/>
      <c r="P372" s="155">
        <f>SUM(P373:P378)</f>
        <v>0</v>
      </c>
      <c r="Q372" s="154"/>
      <c r="R372" s="155">
        <f>SUM(R373:R378)</f>
        <v>0</v>
      </c>
      <c r="S372" s="154"/>
      <c r="T372" s="156">
        <f>SUM(T373:T378)</f>
        <v>0</v>
      </c>
      <c r="AR372" s="149" t="s">
        <v>9</v>
      </c>
      <c r="AT372" s="157" t="s">
        <v>70</v>
      </c>
      <c r="AU372" s="157" t="s">
        <v>9</v>
      </c>
      <c r="AY372" s="149" t="s">
        <v>122</v>
      </c>
      <c r="BK372" s="158">
        <f>SUM(BK373:BK378)</f>
        <v>0</v>
      </c>
    </row>
    <row r="373" spans="2:65" s="1" customFormat="1" ht="22.5" customHeight="1" x14ac:dyDescent="0.3">
      <c r="B373" s="162"/>
      <c r="C373" s="163" t="s">
        <v>636</v>
      </c>
      <c r="D373" s="163" t="s">
        <v>124</v>
      </c>
      <c r="E373" s="164" t="s">
        <v>637</v>
      </c>
      <c r="F373" s="165" t="s">
        <v>638</v>
      </c>
      <c r="G373" s="166" t="s">
        <v>222</v>
      </c>
      <c r="H373" s="167">
        <v>33.045000000000002</v>
      </c>
      <c r="I373" s="168"/>
      <c r="J373" s="169">
        <f>ROUND(I373*H373,0)</f>
        <v>0</v>
      </c>
      <c r="K373" s="165" t="s">
        <v>128</v>
      </c>
      <c r="L373" s="33"/>
      <c r="M373" s="170" t="s">
        <v>3</v>
      </c>
      <c r="N373" s="171" t="s">
        <v>42</v>
      </c>
      <c r="O373" s="34"/>
      <c r="P373" s="172">
        <f>O373*H373</f>
        <v>0</v>
      </c>
      <c r="Q373" s="172">
        <v>0</v>
      </c>
      <c r="R373" s="172">
        <f>Q373*H373</f>
        <v>0</v>
      </c>
      <c r="S373" s="172">
        <v>0</v>
      </c>
      <c r="T373" s="173">
        <f>S373*H373</f>
        <v>0</v>
      </c>
      <c r="AR373" s="16" t="s">
        <v>129</v>
      </c>
      <c r="AT373" s="16" t="s">
        <v>124</v>
      </c>
      <c r="AU373" s="16" t="s">
        <v>78</v>
      </c>
      <c r="AY373" s="16" t="s">
        <v>122</v>
      </c>
      <c r="BE373" s="174">
        <f>IF(N373="základní",J373,0)</f>
        <v>0</v>
      </c>
      <c r="BF373" s="174">
        <f>IF(N373="snížená",J373,0)</f>
        <v>0</v>
      </c>
      <c r="BG373" s="174">
        <f>IF(N373="zákl. přenesená",J373,0)</f>
        <v>0</v>
      </c>
      <c r="BH373" s="174">
        <f>IF(N373="sníž. přenesená",J373,0)</f>
        <v>0</v>
      </c>
      <c r="BI373" s="174">
        <f>IF(N373="nulová",J373,0)</f>
        <v>0</v>
      </c>
      <c r="BJ373" s="16" t="s">
        <v>9</v>
      </c>
      <c r="BK373" s="174">
        <f>ROUND(I373*H373,0)</f>
        <v>0</v>
      </c>
      <c r="BL373" s="16" t="s">
        <v>129</v>
      </c>
      <c r="BM373" s="16" t="s">
        <v>639</v>
      </c>
    </row>
    <row r="374" spans="2:65" s="1" customFormat="1" ht="22.5" customHeight="1" x14ac:dyDescent="0.3">
      <c r="B374" s="162"/>
      <c r="C374" s="163" t="s">
        <v>640</v>
      </c>
      <c r="D374" s="163" t="s">
        <v>124</v>
      </c>
      <c r="E374" s="164" t="s">
        <v>641</v>
      </c>
      <c r="F374" s="165" t="s">
        <v>642</v>
      </c>
      <c r="G374" s="166" t="s">
        <v>222</v>
      </c>
      <c r="H374" s="167">
        <v>297.40499999999997</v>
      </c>
      <c r="I374" s="168"/>
      <c r="J374" s="169">
        <f>ROUND(I374*H374,0)</f>
        <v>0</v>
      </c>
      <c r="K374" s="165" t="s">
        <v>128</v>
      </c>
      <c r="L374" s="33"/>
      <c r="M374" s="170" t="s">
        <v>3</v>
      </c>
      <c r="N374" s="171" t="s">
        <v>42</v>
      </c>
      <c r="O374" s="34"/>
      <c r="P374" s="172">
        <f>O374*H374</f>
        <v>0</v>
      </c>
      <c r="Q374" s="172">
        <v>0</v>
      </c>
      <c r="R374" s="172">
        <f>Q374*H374</f>
        <v>0</v>
      </c>
      <c r="S374" s="172">
        <v>0</v>
      </c>
      <c r="T374" s="173">
        <f>S374*H374</f>
        <v>0</v>
      </c>
      <c r="AR374" s="16" t="s">
        <v>129</v>
      </c>
      <c r="AT374" s="16" t="s">
        <v>124</v>
      </c>
      <c r="AU374" s="16" t="s">
        <v>78</v>
      </c>
      <c r="AY374" s="16" t="s">
        <v>122</v>
      </c>
      <c r="BE374" s="174">
        <f>IF(N374="základní",J374,0)</f>
        <v>0</v>
      </c>
      <c r="BF374" s="174">
        <f>IF(N374="snížená",J374,0)</f>
        <v>0</v>
      </c>
      <c r="BG374" s="174">
        <f>IF(N374="zákl. přenesená",J374,0)</f>
        <v>0</v>
      </c>
      <c r="BH374" s="174">
        <f>IF(N374="sníž. přenesená",J374,0)</f>
        <v>0</v>
      </c>
      <c r="BI374" s="174">
        <f>IF(N374="nulová",J374,0)</f>
        <v>0</v>
      </c>
      <c r="BJ374" s="16" t="s">
        <v>9</v>
      </c>
      <c r="BK374" s="174">
        <f>ROUND(I374*H374,0)</f>
        <v>0</v>
      </c>
      <c r="BL374" s="16" t="s">
        <v>129</v>
      </c>
      <c r="BM374" s="16" t="s">
        <v>643</v>
      </c>
    </row>
    <row r="375" spans="2:65" s="11" customFormat="1" x14ac:dyDescent="0.3">
      <c r="B375" s="175"/>
      <c r="D375" s="176" t="s">
        <v>131</v>
      </c>
      <c r="F375" s="178" t="s">
        <v>644</v>
      </c>
      <c r="H375" s="179">
        <v>297.40499999999997</v>
      </c>
      <c r="I375" s="180"/>
      <c r="L375" s="175"/>
      <c r="M375" s="181"/>
      <c r="N375" s="182"/>
      <c r="O375" s="182"/>
      <c r="P375" s="182"/>
      <c r="Q375" s="182"/>
      <c r="R375" s="182"/>
      <c r="S375" s="182"/>
      <c r="T375" s="183"/>
      <c r="AT375" s="184" t="s">
        <v>131</v>
      </c>
      <c r="AU375" s="184" t="s">
        <v>78</v>
      </c>
      <c r="AV375" s="11" t="s">
        <v>78</v>
      </c>
      <c r="AW375" s="11" t="s">
        <v>4</v>
      </c>
      <c r="AX375" s="11" t="s">
        <v>9</v>
      </c>
      <c r="AY375" s="184" t="s">
        <v>122</v>
      </c>
    </row>
    <row r="376" spans="2:65" s="1" customFormat="1" ht="22.5" customHeight="1" x14ac:dyDescent="0.3">
      <c r="B376" s="162"/>
      <c r="C376" s="163" t="s">
        <v>645</v>
      </c>
      <c r="D376" s="163" t="s">
        <v>124</v>
      </c>
      <c r="E376" s="164" t="s">
        <v>646</v>
      </c>
      <c r="F376" s="165" t="s">
        <v>647</v>
      </c>
      <c r="G376" s="166" t="s">
        <v>222</v>
      </c>
      <c r="H376" s="167">
        <v>33.045000000000002</v>
      </c>
      <c r="I376" s="168"/>
      <c r="J376" s="169">
        <f>ROUND(I376*H376,0)</f>
        <v>0</v>
      </c>
      <c r="K376" s="165" t="s">
        <v>128</v>
      </c>
      <c r="L376" s="33"/>
      <c r="M376" s="170" t="s">
        <v>3</v>
      </c>
      <c r="N376" s="171" t="s">
        <v>42</v>
      </c>
      <c r="O376" s="34"/>
      <c r="P376" s="172">
        <f>O376*H376</f>
        <v>0</v>
      </c>
      <c r="Q376" s="172">
        <v>0</v>
      </c>
      <c r="R376" s="172">
        <f>Q376*H376</f>
        <v>0</v>
      </c>
      <c r="S376" s="172">
        <v>0</v>
      </c>
      <c r="T376" s="173">
        <f>S376*H376</f>
        <v>0</v>
      </c>
      <c r="AR376" s="16" t="s">
        <v>129</v>
      </c>
      <c r="AT376" s="16" t="s">
        <v>124</v>
      </c>
      <c r="AU376" s="16" t="s">
        <v>78</v>
      </c>
      <c r="AY376" s="16" t="s">
        <v>122</v>
      </c>
      <c r="BE376" s="174">
        <f>IF(N376="základní",J376,0)</f>
        <v>0</v>
      </c>
      <c r="BF376" s="174">
        <f>IF(N376="snížená",J376,0)</f>
        <v>0</v>
      </c>
      <c r="BG376" s="174">
        <f>IF(N376="zákl. přenesená",J376,0)</f>
        <v>0</v>
      </c>
      <c r="BH376" s="174">
        <f>IF(N376="sníž. přenesená",J376,0)</f>
        <v>0</v>
      </c>
      <c r="BI376" s="174">
        <f>IF(N376="nulová",J376,0)</f>
        <v>0</v>
      </c>
      <c r="BJ376" s="16" t="s">
        <v>9</v>
      </c>
      <c r="BK376" s="174">
        <f>ROUND(I376*H376,0)</f>
        <v>0</v>
      </c>
      <c r="BL376" s="16" t="s">
        <v>129</v>
      </c>
      <c r="BM376" s="16" t="s">
        <v>648</v>
      </c>
    </row>
    <row r="377" spans="2:65" s="1" customFormat="1" ht="22.5" customHeight="1" x14ac:dyDescent="0.3">
      <c r="B377" s="162"/>
      <c r="C377" s="163" t="s">
        <v>649</v>
      </c>
      <c r="D377" s="163" t="s">
        <v>124</v>
      </c>
      <c r="E377" s="164" t="s">
        <v>650</v>
      </c>
      <c r="F377" s="165" t="s">
        <v>651</v>
      </c>
      <c r="G377" s="166" t="s">
        <v>222</v>
      </c>
      <c r="H377" s="167">
        <v>6.6</v>
      </c>
      <c r="I377" s="168"/>
      <c r="J377" s="169">
        <f>ROUND(I377*H377,0)</f>
        <v>0</v>
      </c>
      <c r="K377" s="165" t="s">
        <v>128</v>
      </c>
      <c r="L377" s="33"/>
      <c r="M377" s="170" t="s">
        <v>3</v>
      </c>
      <c r="N377" s="171" t="s">
        <v>42</v>
      </c>
      <c r="O377" s="34"/>
      <c r="P377" s="172">
        <f>O377*H377</f>
        <v>0</v>
      </c>
      <c r="Q377" s="172">
        <v>0</v>
      </c>
      <c r="R377" s="172">
        <f>Q377*H377</f>
        <v>0</v>
      </c>
      <c r="S377" s="172">
        <v>0</v>
      </c>
      <c r="T377" s="173">
        <f>S377*H377</f>
        <v>0</v>
      </c>
      <c r="AR377" s="16" t="s">
        <v>129</v>
      </c>
      <c r="AT377" s="16" t="s">
        <v>124</v>
      </c>
      <c r="AU377" s="16" t="s">
        <v>78</v>
      </c>
      <c r="AY377" s="16" t="s">
        <v>122</v>
      </c>
      <c r="BE377" s="174">
        <f>IF(N377="základní",J377,0)</f>
        <v>0</v>
      </c>
      <c r="BF377" s="174">
        <f>IF(N377="snížená",J377,0)</f>
        <v>0</v>
      </c>
      <c r="BG377" s="174">
        <f>IF(N377="zákl. přenesená",J377,0)</f>
        <v>0</v>
      </c>
      <c r="BH377" s="174">
        <f>IF(N377="sníž. přenesená",J377,0)</f>
        <v>0</v>
      </c>
      <c r="BI377" s="174">
        <f>IF(N377="nulová",J377,0)</f>
        <v>0</v>
      </c>
      <c r="BJ377" s="16" t="s">
        <v>9</v>
      </c>
      <c r="BK377" s="174">
        <f>ROUND(I377*H377,0)</f>
        <v>0</v>
      </c>
      <c r="BL377" s="16" t="s">
        <v>129</v>
      </c>
      <c r="BM377" s="16" t="s">
        <v>652</v>
      </c>
    </row>
    <row r="378" spans="2:65" s="1" customFormat="1" ht="22.5" customHeight="1" x14ac:dyDescent="0.3">
      <c r="B378" s="162"/>
      <c r="C378" s="163" t="s">
        <v>653</v>
      </c>
      <c r="D378" s="163" t="s">
        <v>124</v>
      </c>
      <c r="E378" s="164" t="s">
        <v>654</v>
      </c>
      <c r="F378" s="165" t="s">
        <v>655</v>
      </c>
      <c r="G378" s="166" t="s">
        <v>222</v>
      </c>
      <c r="H378" s="167">
        <v>26.445</v>
      </c>
      <c r="I378" s="168"/>
      <c r="J378" s="169">
        <f>ROUND(I378*H378,0)</f>
        <v>0</v>
      </c>
      <c r="K378" s="165" t="s">
        <v>128</v>
      </c>
      <c r="L378" s="33"/>
      <c r="M378" s="170" t="s">
        <v>3</v>
      </c>
      <c r="N378" s="171" t="s">
        <v>42</v>
      </c>
      <c r="O378" s="34"/>
      <c r="P378" s="172">
        <f>O378*H378</f>
        <v>0</v>
      </c>
      <c r="Q378" s="172">
        <v>0</v>
      </c>
      <c r="R378" s="172">
        <f>Q378*H378</f>
        <v>0</v>
      </c>
      <c r="S378" s="172">
        <v>0</v>
      </c>
      <c r="T378" s="173">
        <f>S378*H378</f>
        <v>0</v>
      </c>
      <c r="AR378" s="16" t="s">
        <v>129</v>
      </c>
      <c r="AT378" s="16" t="s">
        <v>124</v>
      </c>
      <c r="AU378" s="16" t="s">
        <v>78</v>
      </c>
      <c r="AY378" s="16" t="s">
        <v>122</v>
      </c>
      <c r="BE378" s="174">
        <f>IF(N378="základní",J378,0)</f>
        <v>0</v>
      </c>
      <c r="BF378" s="174">
        <f>IF(N378="snížená",J378,0)</f>
        <v>0</v>
      </c>
      <c r="BG378" s="174">
        <f>IF(N378="zákl. přenesená",J378,0)</f>
        <v>0</v>
      </c>
      <c r="BH378" s="174">
        <f>IF(N378="sníž. přenesená",J378,0)</f>
        <v>0</v>
      </c>
      <c r="BI378" s="174">
        <f>IF(N378="nulová",J378,0)</f>
        <v>0</v>
      </c>
      <c r="BJ378" s="16" t="s">
        <v>9</v>
      </c>
      <c r="BK378" s="174">
        <f>ROUND(I378*H378,0)</f>
        <v>0</v>
      </c>
      <c r="BL378" s="16" t="s">
        <v>129</v>
      </c>
      <c r="BM378" s="16" t="s">
        <v>656</v>
      </c>
    </row>
    <row r="379" spans="2:65" s="10" customFormat="1" ht="29.85" customHeight="1" x14ac:dyDescent="0.3">
      <c r="B379" s="148"/>
      <c r="D379" s="159" t="s">
        <v>70</v>
      </c>
      <c r="E379" s="160" t="s">
        <v>657</v>
      </c>
      <c r="F379" s="160" t="s">
        <v>658</v>
      </c>
      <c r="I379" s="151"/>
      <c r="J379" s="161">
        <f>BK379</f>
        <v>0</v>
      </c>
      <c r="L379" s="148"/>
      <c r="M379" s="153"/>
      <c r="N379" s="154"/>
      <c r="O379" s="154"/>
      <c r="P379" s="155">
        <f>P380</f>
        <v>0</v>
      </c>
      <c r="Q379" s="154"/>
      <c r="R379" s="155">
        <f>R380</f>
        <v>0</v>
      </c>
      <c r="S379" s="154"/>
      <c r="T379" s="156">
        <f>T380</f>
        <v>0</v>
      </c>
      <c r="AR379" s="149" t="s">
        <v>9</v>
      </c>
      <c r="AT379" s="157" t="s">
        <v>70</v>
      </c>
      <c r="AU379" s="157" t="s">
        <v>9</v>
      </c>
      <c r="AY379" s="149" t="s">
        <v>122</v>
      </c>
      <c r="BK379" s="158">
        <f>BK380</f>
        <v>0</v>
      </c>
    </row>
    <row r="380" spans="2:65" s="1" customFormat="1" ht="22.5" customHeight="1" x14ac:dyDescent="0.3">
      <c r="B380" s="162"/>
      <c r="C380" s="163" t="s">
        <v>659</v>
      </c>
      <c r="D380" s="163" t="s">
        <v>124</v>
      </c>
      <c r="E380" s="164" t="s">
        <v>660</v>
      </c>
      <c r="F380" s="165" t="s">
        <v>661</v>
      </c>
      <c r="G380" s="166" t="s">
        <v>222</v>
      </c>
      <c r="H380" s="167">
        <v>1396.348</v>
      </c>
      <c r="I380" s="168"/>
      <c r="J380" s="169">
        <f>ROUND(I380*H380,0)</f>
        <v>0</v>
      </c>
      <c r="K380" s="165" t="s">
        <v>128</v>
      </c>
      <c r="L380" s="33"/>
      <c r="M380" s="170" t="s">
        <v>3</v>
      </c>
      <c r="N380" s="209" t="s">
        <v>42</v>
      </c>
      <c r="O380" s="210"/>
      <c r="P380" s="211">
        <f>O380*H380</f>
        <v>0</v>
      </c>
      <c r="Q380" s="211">
        <v>0</v>
      </c>
      <c r="R380" s="211">
        <f>Q380*H380</f>
        <v>0</v>
      </c>
      <c r="S380" s="211">
        <v>0</v>
      </c>
      <c r="T380" s="212">
        <f>S380*H380</f>
        <v>0</v>
      </c>
      <c r="AR380" s="16" t="s">
        <v>129</v>
      </c>
      <c r="AT380" s="16" t="s">
        <v>124</v>
      </c>
      <c r="AU380" s="16" t="s">
        <v>78</v>
      </c>
      <c r="AY380" s="16" t="s">
        <v>122</v>
      </c>
      <c r="BE380" s="174">
        <f>IF(N380="základní",J380,0)</f>
        <v>0</v>
      </c>
      <c r="BF380" s="174">
        <f>IF(N380="snížená",J380,0)</f>
        <v>0</v>
      </c>
      <c r="BG380" s="174">
        <f>IF(N380="zákl. přenesená",J380,0)</f>
        <v>0</v>
      </c>
      <c r="BH380" s="174">
        <f>IF(N380="sníž. přenesená",J380,0)</f>
        <v>0</v>
      </c>
      <c r="BI380" s="174">
        <f>IF(N380="nulová",J380,0)</f>
        <v>0</v>
      </c>
      <c r="BJ380" s="16" t="s">
        <v>9</v>
      </c>
      <c r="BK380" s="174">
        <f>ROUND(I380*H380,0)</f>
        <v>0</v>
      </c>
      <c r="BL380" s="16" t="s">
        <v>129</v>
      </c>
      <c r="BM380" s="16" t="s">
        <v>662</v>
      </c>
    </row>
    <row r="381" spans="2:65" s="1" customFormat="1" ht="6.95" customHeight="1" x14ac:dyDescent="0.3">
      <c r="B381" s="48"/>
      <c r="C381" s="49"/>
      <c r="D381" s="49"/>
      <c r="E381" s="49"/>
      <c r="F381" s="49"/>
      <c r="G381" s="49"/>
      <c r="H381" s="49"/>
      <c r="I381" s="115"/>
      <c r="J381" s="49"/>
      <c r="K381" s="49"/>
      <c r="L381" s="33"/>
    </row>
  </sheetData>
  <autoFilter ref="C82:K8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4"/>
      <c r="B1" s="216"/>
      <c r="C1" s="216"/>
      <c r="D1" s="215" t="s">
        <v>1</v>
      </c>
      <c r="E1" s="216"/>
      <c r="F1" s="217" t="s">
        <v>718</v>
      </c>
      <c r="G1" s="340" t="s">
        <v>719</v>
      </c>
      <c r="H1" s="340"/>
      <c r="I1" s="222"/>
      <c r="J1" s="217" t="s">
        <v>720</v>
      </c>
      <c r="K1" s="215" t="s">
        <v>81</v>
      </c>
      <c r="L1" s="217" t="s">
        <v>721</v>
      </c>
      <c r="M1" s="217"/>
      <c r="N1" s="217"/>
      <c r="O1" s="217"/>
      <c r="P1" s="217"/>
      <c r="Q1" s="217"/>
      <c r="R1" s="217"/>
      <c r="S1" s="217"/>
      <c r="T1" s="217"/>
      <c r="U1" s="213"/>
      <c r="V1" s="2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70" ht="36.950000000000003" customHeight="1" x14ac:dyDescent="0.3">
      <c r="L2" s="304" t="s">
        <v>6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6" t="s">
        <v>80</v>
      </c>
    </row>
    <row r="3" spans="1:70" ht="6.95" customHeight="1" x14ac:dyDescent="0.3">
      <c r="B3" s="17"/>
      <c r="C3" s="18"/>
      <c r="D3" s="18"/>
      <c r="E3" s="18"/>
      <c r="F3" s="18"/>
      <c r="G3" s="18"/>
      <c r="H3" s="18"/>
      <c r="I3" s="92"/>
      <c r="J3" s="18"/>
      <c r="K3" s="19"/>
      <c r="AT3" s="16" t="s">
        <v>78</v>
      </c>
    </row>
    <row r="4" spans="1:70" ht="36.950000000000003" customHeight="1" x14ac:dyDescent="0.3">
      <c r="B4" s="20"/>
      <c r="C4" s="21"/>
      <c r="D4" s="22" t="s">
        <v>88</v>
      </c>
      <c r="E4" s="21"/>
      <c r="F4" s="21"/>
      <c r="G4" s="21"/>
      <c r="H4" s="21"/>
      <c r="I4" s="93"/>
      <c r="J4" s="21"/>
      <c r="K4" s="23"/>
      <c r="M4" s="24" t="s">
        <v>11</v>
      </c>
      <c r="AT4" s="16" t="s">
        <v>4</v>
      </c>
    </row>
    <row r="5" spans="1:70" ht="6.95" customHeight="1" x14ac:dyDescent="0.3">
      <c r="B5" s="20"/>
      <c r="C5" s="21"/>
      <c r="D5" s="21"/>
      <c r="E5" s="21"/>
      <c r="F5" s="21"/>
      <c r="G5" s="21"/>
      <c r="H5" s="21"/>
      <c r="I5" s="93"/>
      <c r="J5" s="21"/>
      <c r="K5" s="23"/>
    </row>
    <row r="6" spans="1:70" ht="15" x14ac:dyDescent="0.3">
      <c r="B6" s="20"/>
      <c r="C6" s="21"/>
      <c r="D6" s="29" t="s">
        <v>17</v>
      </c>
      <c r="E6" s="21"/>
      <c r="F6" s="21"/>
      <c r="G6" s="21"/>
      <c r="H6" s="21"/>
      <c r="I6" s="93"/>
      <c r="J6" s="21"/>
      <c r="K6" s="23"/>
    </row>
    <row r="7" spans="1:70" ht="22.5" customHeight="1" x14ac:dyDescent="0.3">
      <c r="B7" s="20"/>
      <c r="C7" s="21"/>
      <c r="D7" s="21"/>
      <c r="E7" s="341" t="str">
        <f>'Rekapitulace stavby'!K6</f>
        <v>Trutnov-Volanov, Chodník pro pěší - II. část</v>
      </c>
      <c r="F7" s="332"/>
      <c r="G7" s="332"/>
      <c r="H7" s="332"/>
      <c r="I7" s="93"/>
      <c r="J7" s="21"/>
      <c r="K7" s="23"/>
    </row>
    <row r="8" spans="1:70" s="1" customFormat="1" ht="15" x14ac:dyDescent="0.3">
      <c r="B8" s="33"/>
      <c r="C8" s="34"/>
      <c r="D8" s="29" t="s">
        <v>92</v>
      </c>
      <c r="E8" s="34"/>
      <c r="F8" s="34"/>
      <c r="G8" s="34"/>
      <c r="H8" s="34"/>
      <c r="I8" s="94"/>
      <c r="J8" s="34"/>
      <c r="K8" s="37"/>
    </row>
    <row r="9" spans="1:70" s="1" customFormat="1" ht="36.950000000000003" customHeight="1" x14ac:dyDescent="0.3">
      <c r="B9" s="33"/>
      <c r="C9" s="34"/>
      <c r="D9" s="34"/>
      <c r="E9" s="342" t="s">
        <v>663</v>
      </c>
      <c r="F9" s="317"/>
      <c r="G9" s="317"/>
      <c r="H9" s="317"/>
      <c r="I9" s="94"/>
      <c r="J9" s="34"/>
      <c r="K9" s="37"/>
    </row>
    <row r="10" spans="1:70" s="1" customFormat="1" x14ac:dyDescent="0.3">
      <c r="B10" s="33"/>
      <c r="C10" s="34"/>
      <c r="D10" s="34"/>
      <c r="E10" s="34"/>
      <c r="F10" s="34"/>
      <c r="G10" s="34"/>
      <c r="H10" s="34"/>
      <c r="I10" s="94"/>
      <c r="J10" s="34"/>
      <c r="K10" s="37"/>
    </row>
    <row r="11" spans="1:70" s="1" customFormat="1" ht="14.45" customHeight="1" x14ac:dyDescent="0.3">
      <c r="B11" s="33"/>
      <c r="C11" s="34"/>
      <c r="D11" s="29" t="s">
        <v>19</v>
      </c>
      <c r="E11" s="34"/>
      <c r="F11" s="27" t="s">
        <v>3</v>
      </c>
      <c r="G11" s="34"/>
      <c r="H11" s="34"/>
      <c r="I11" s="95" t="s">
        <v>20</v>
      </c>
      <c r="J11" s="27" t="s">
        <v>3</v>
      </c>
      <c r="K11" s="37"/>
    </row>
    <row r="12" spans="1:70" s="1" customFormat="1" ht="14.45" customHeight="1" x14ac:dyDescent="0.3">
      <c r="B12" s="33"/>
      <c r="C12" s="34"/>
      <c r="D12" s="29" t="s">
        <v>21</v>
      </c>
      <c r="E12" s="34"/>
      <c r="F12" s="27" t="s">
        <v>22</v>
      </c>
      <c r="G12" s="34"/>
      <c r="H12" s="34"/>
      <c r="I12" s="95" t="s">
        <v>23</v>
      </c>
      <c r="J12" s="96" t="str">
        <f>'Rekapitulace stavby'!AN8</f>
        <v>19.07.2016</v>
      </c>
      <c r="K12" s="37"/>
    </row>
    <row r="13" spans="1:70" s="1" customFormat="1" ht="10.9" customHeight="1" x14ac:dyDescent="0.3">
      <c r="B13" s="33"/>
      <c r="C13" s="34"/>
      <c r="D13" s="34"/>
      <c r="E13" s="34"/>
      <c r="F13" s="34"/>
      <c r="G13" s="34"/>
      <c r="H13" s="34"/>
      <c r="I13" s="94"/>
      <c r="J13" s="34"/>
      <c r="K13" s="37"/>
    </row>
    <row r="14" spans="1:70" s="1" customFormat="1" ht="14.45" customHeight="1" x14ac:dyDescent="0.3">
      <c r="B14" s="33"/>
      <c r="C14" s="34"/>
      <c r="D14" s="29" t="s">
        <v>27</v>
      </c>
      <c r="E14" s="34"/>
      <c r="F14" s="34"/>
      <c r="G14" s="34"/>
      <c r="H14" s="34"/>
      <c r="I14" s="95" t="s">
        <v>28</v>
      </c>
      <c r="J14" s="27" t="s">
        <v>3</v>
      </c>
      <c r="K14" s="37"/>
    </row>
    <row r="15" spans="1:70" s="1" customFormat="1" ht="18" customHeight="1" x14ac:dyDescent="0.3">
      <c r="B15" s="33"/>
      <c r="C15" s="34"/>
      <c r="D15" s="34"/>
      <c r="E15" s="27" t="s">
        <v>29</v>
      </c>
      <c r="F15" s="34"/>
      <c r="G15" s="34"/>
      <c r="H15" s="34"/>
      <c r="I15" s="95" t="s">
        <v>30</v>
      </c>
      <c r="J15" s="27" t="s">
        <v>3</v>
      </c>
      <c r="K15" s="37"/>
    </row>
    <row r="16" spans="1:70" s="1" customFormat="1" ht="6.95" customHeight="1" x14ac:dyDescent="0.3">
      <c r="B16" s="33"/>
      <c r="C16" s="34"/>
      <c r="D16" s="34"/>
      <c r="E16" s="34"/>
      <c r="F16" s="34"/>
      <c r="G16" s="34"/>
      <c r="H16" s="34"/>
      <c r="I16" s="94"/>
      <c r="J16" s="34"/>
      <c r="K16" s="37"/>
    </row>
    <row r="17" spans="2:11" s="1" customFormat="1" ht="14.45" customHeight="1" x14ac:dyDescent="0.3">
      <c r="B17" s="33"/>
      <c r="C17" s="34"/>
      <c r="D17" s="29" t="s">
        <v>31</v>
      </c>
      <c r="E17" s="34"/>
      <c r="F17" s="34"/>
      <c r="G17" s="34"/>
      <c r="H17" s="34"/>
      <c r="I17" s="95" t="s">
        <v>28</v>
      </c>
      <c r="J17" s="27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7" t="str">
        <f>IF('Rekapitulace stavby'!E14="Vyplň údaj","",IF('Rekapitulace stavby'!E14="","",'Rekapitulace stavby'!E14))</f>
        <v/>
      </c>
      <c r="F18" s="34"/>
      <c r="G18" s="34"/>
      <c r="H18" s="34"/>
      <c r="I18" s="95" t="s">
        <v>30</v>
      </c>
      <c r="J18" s="27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94"/>
      <c r="J19" s="34"/>
      <c r="K19" s="37"/>
    </row>
    <row r="20" spans="2:11" s="1" customFormat="1" ht="14.45" customHeight="1" x14ac:dyDescent="0.3">
      <c r="B20" s="33"/>
      <c r="C20" s="34"/>
      <c r="D20" s="29" t="s">
        <v>33</v>
      </c>
      <c r="E20" s="34"/>
      <c r="F20" s="34"/>
      <c r="G20" s="34"/>
      <c r="H20" s="34"/>
      <c r="I20" s="95" t="s">
        <v>28</v>
      </c>
      <c r="J20" s="27" t="s">
        <v>3</v>
      </c>
      <c r="K20" s="37"/>
    </row>
    <row r="21" spans="2:11" s="1" customFormat="1" ht="18" customHeight="1" x14ac:dyDescent="0.3">
      <c r="B21" s="33"/>
      <c r="C21" s="34"/>
      <c r="D21" s="34"/>
      <c r="E21" s="27" t="s">
        <v>34</v>
      </c>
      <c r="F21" s="34"/>
      <c r="G21" s="34"/>
      <c r="H21" s="34"/>
      <c r="I21" s="95" t="s">
        <v>30</v>
      </c>
      <c r="J21" s="27" t="s">
        <v>3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94"/>
      <c r="J22" s="34"/>
      <c r="K22" s="37"/>
    </row>
    <row r="23" spans="2:11" s="1" customFormat="1" ht="14.45" customHeight="1" x14ac:dyDescent="0.3">
      <c r="B23" s="33"/>
      <c r="C23" s="34"/>
      <c r="D23" s="29" t="s">
        <v>36</v>
      </c>
      <c r="E23" s="34"/>
      <c r="F23" s="34"/>
      <c r="G23" s="34"/>
      <c r="H23" s="34"/>
      <c r="I23" s="94"/>
      <c r="J23" s="34"/>
      <c r="K23" s="37"/>
    </row>
    <row r="24" spans="2:11" s="6" customFormat="1" ht="22.5" customHeight="1" x14ac:dyDescent="0.3">
      <c r="B24" s="97"/>
      <c r="C24" s="98"/>
      <c r="D24" s="98"/>
      <c r="E24" s="335" t="s">
        <v>3</v>
      </c>
      <c r="F24" s="343"/>
      <c r="G24" s="343"/>
      <c r="H24" s="343"/>
      <c r="I24" s="99"/>
      <c r="J24" s="98"/>
      <c r="K24" s="100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94"/>
      <c r="J25" s="34"/>
      <c r="K25" s="37"/>
    </row>
    <row r="26" spans="2:11" s="1" customFormat="1" ht="6.95" customHeight="1" x14ac:dyDescent="0.3">
      <c r="B26" s="33"/>
      <c r="C26" s="34"/>
      <c r="D26" s="60"/>
      <c r="E26" s="60"/>
      <c r="F26" s="60"/>
      <c r="G26" s="60"/>
      <c r="H26" s="60"/>
      <c r="I26" s="101"/>
      <c r="J26" s="60"/>
      <c r="K26" s="102"/>
    </row>
    <row r="27" spans="2:11" s="1" customFormat="1" ht="25.35" customHeight="1" x14ac:dyDescent="0.3">
      <c r="B27" s="33"/>
      <c r="C27" s="34"/>
      <c r="D27" s="103" t="s">
        <v>37</v>
      </c>
      <c r="E27" s="34"/>
      <c r="F27" s="34"/>
      <c r="G27" s="34"/>
      <c r="H27" s="34"/>
      <c r="I27" s="94"/>
      <c r="J27" s="104">
        <f>ROUND(J86,0)</f>
        <v>0</v>
      </c>
      <c r="K27" s="37"/>
    </row>
    <row r="28" spans="2:11" s="1" customFormat="1" ht="6.95" customHeight="1" x14ac:dyDescent="0.3">
      <c r="B28" s="33"/>
      <c r="C28" s="34"/>
      <c r="D28" s="60"/>
      <c r="E28" s="60"/>
      <c r="F28" s="60"/>
      <c r="G28" s="60"/>
      <c r="H28" s="60"/>
      <c r="I28" s="101"/>
      <c r="J28" s="60"/>
      <c r="K28" s="102"/>
    </row>
    <row r="29" spans="2:11" s="1" customFormat="1" ht="14.45" customHeight="1" x14ac:dyDescent="0.3">
      <c r="B29" s="33"/>
      <c r="C29" s="34"/>
      <c r="D29" s="34"/>
      <c r="E29" s="34"/>
      <c r="F29" s="38" t="s">
        <v>39</v>
      </c>
      <c r="G29" s="34"/>
      <c r="H29" s="34"/>
      <c r="I29" s="105" t="s">
        <v>38</v>
      </c>
      <c r="J29" s="38" t="s">
        <v>40</v>
      </c>
      <c r="K29" s="37"/>
    </row>
    <row r="30" spans="2:11" s="1" customFormat="1" ht="14.45" customHeight="1" x14ac:dyDescent="0.3">
      <c r="B30" s="33"/>
      <c r="C30" s="34"/>
      <c r="D30" s="41" t="s">
        <v>41</v>
      </c>
      <c r="E30" s="41" t="s">
        <v>42</v>
      </c>
      <c r="F30" s="106">
        <f>ROUND(SUM(BE86:BE105), 0)</f>
        <v>0</v>
      </c>
      <c r="G30" s="34"/>
      <c r="H30" s="34"/>
      <c r="I30" s="107">
        <v>0.21</v>
      </c>
      <c r="J30" s="106">
        <f>ROUND(ROUND((SUM(BE86:BE105)), 0)*I30, 0)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43</v>
      </c>
      <c r="F31" s="106">
        <f>ROUND(SUM(BF86:BF105), 0)</f>
        <v>0</v>
      </c>
      <c r="G31" s="34"/>
      <c r="H31" s="34"/>
      <c r="I31" s="107">
        <v>0.15</v>
      </c>
      <c r="J31" s="106">
        <f>ROUND(ROUND((SUM(BF86:BF105)), 0)*I31, 0)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44</v>
      </c>
      <c r="F32" s="106">
        <f>ROUND(SUM(BG86:BG105), 0)</f>
        <v>0</v>
      </c>
      <c r="G32" s="34"/>
      <c r="H32" s="34"/>
      <c r="I32" s="107">
        <v>0.21</v>
      </c>
      <c r="J32" s="106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45</v>
      </c>
      <c r="F33" s="106">
        <f>ROUND(SUM(BH86:BH105), 0)</f>
        <v>0</v>
      </c>
      <c r="G33" s="34"/>
      <c r="H33" s="34"/>
      <c r="I33" s="107">
        <v>0.15</v>
      </c>
      <c r="J33" s="106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46</v>
      </c>
      <c r="F34" s="106">
        <f>ROUND(SUM(BI86:BI105), 0)</f>
        <v>0</v>
      </c>
      <c r="G34" s="34"/>
      <c r="H34" s="34"/>
      <c r="I34" s="107">
        <v>0</v>
      </c>
      <c r="J34" s="106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94"/>
      <c r="J35" s="34"/>
      <c r="K35" s="37"/>
    </row>
    <row r="36" spans="2:11" s="1" customFormat="1" ht="25.35" customHeight="1" x14ac:dyDescent="0.3">
      <c r="B36" s="33"/>
      <c r="C36" s="108"/>
      <c r="D36" s="109" t="s">
        <v>47</v>
      </c>
      <c r="E36" s="63"/>
      <c r="F36" s="63"/>
      <c r="G36" s="110" t="s">
        <v>48</v>
      </c>
      <c r="H36" s="111" t="s">
        <v>49</v>
      </c>
      <c r="I36" s="112"/>
      <c r="J36" s="113">
        <f>SUM(J27:J34)</f>
        <v>0</v>
      </c>
      <c r="K36" s="114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115"/>
      <c r="J37" s="49"/>
      <c r="K37" s="50"/>
    </row>
    <row r="41" spans="2:11" s="1" customFormat="1" ht="6.95" customHeight="1" x14ac:dyDescent="0.3">
      <c r="B41" s="51"/>
      <c r="C41" s="52"/>
      <c r="D41" s="52"/>
      <c r="E41" s="52"/>
      <c r="F41" s="52"/>
      <c r="G41" s="52"/>
      <c r="H41" s="52"/>
      <c r="I41" s="116"/>
      <c r="J41" s="52"/>
      <c r="K41" s="117"/>
    </row>
    <row r="42" spans="2:11" s="1" customFormat="1" ht="36.950000000000003" customHeight="1" x14ac:dyDescent="0.3">
      <c r="B42" s="33"/>
      <c r="C42" s="22" t="s">
        <v>94</v>
      </c>
      <c r="D42" s="34"/>
      <c r="E42" s="34"/>
      <c r="F42" s="34"/>
      <c r="G42" s="34"/>
      <c r="H42" s="34"/>
      <c r="I42" s="94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94"/>
      <c r="J43" s="34"/>
      <c r="K43" s="37"/>
    </row>
    <row r="44" spans="2:11" s="1" customFormat="1" ht="14.45" customHeight="1" x14ac:dyDescent="0.3">
      <c r="B44" s="33"/>
      <c r="C44" s="29" t="s">
        <v>17</v>
      </c>
      <c r="D44" s="34"/>
      <c r="E44" s="34"/>
      <c r="F44" s="34"/>
      <c r="G44" s="34"/>
      <c r="H44" s="34"/>
      <c r="I44" s="94"/>
      <c r="J44" s="34"/>
      <c r="K44" s="37"/>
    </row>
    <row r="45" spans="2:11" s="1" customFormat="1" ht="22.5" customHeight="1" x14ac:dyDescent="0.3">
      <c r="B45" s="33"/>
      <c r="C45" s="34"/>
      <c r="D45" s="34"/>
      <c r="E45" s="341" t="str">
        <f>E7</f>
        <v>Trutnov-Volanov, Chodník pro pěší - II. část</v>
      </c>
      <c r="F45" s="317"/>
      <c r="G45" s="317"/>
      <c r="H45" s="317"/>
      <c r="I45" s="94"/>
      <c r="J45" s="34"/>
      <c r="K45" s="37"/>
    </row>
    <row r="46" spans="2:11" s="1" customFormat="1" ht="14.45" customHeight="1" x14ac:dyDescent="0.3">
      <c r="B46" s="33"/>
      <c r="C46" s="29" t="s">
        <v>92</v>
      </c>
      <c r="D46" s="34"/>
      <c r="E46" s="34"/>
      <c r="F46" s="34"/>
      <c r="G46" s="34"/>
      <c r="H46" s="34"/>
      <c r="I46" s="94"/>
      <c r="J46" s="34"/>
      <c r="K46" s="37"/>
    </row>
    <row r="47" spans="2:11" s="1" customFormat="1" ht="23.25" customHeight="1" x14ac:dyDescent="0.3">
      <c r="B47" s="33"/>
      <c r="C47" s="34"/>
      <c r="D47" s="34"/>
      <c r="E47" s="342" t="str">
        <f>E9</f>
        <v>2 - Ostatní a vedlejší náklady</v>
      </c>
      <c r="F47" s="317"/>
      <c r="G47" s="317"/>
      <c r="H47" s="317"/>
      <c r="I47" s="94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94"/>
      <c r="J48" s="34"/>
      <c r="K48" s="37"/>
    </row>
    <row r="49" spans="2:47" s="1" customFormat="1" ht="18" customHeight="1" x14ac:dyDescent="0.3">
      <c r="B49" s="33"/>
      <c r="C49" s="29" t="s">
        <v>21</v>
      </c>
      <c r="D49" s="34"/>
      <c r="E49" s="34"/>
      <c r="F49" s="27" t="str">
        <f>F12</f>
        <v xml:space="preserve">Trutnov- Volanov </v>
      </c>
      <c r="G49" s="34"/>
      <c r="H49" s="34"/>
      <c r="I49" s="95" t="s">
        <v>23</v>
      </c>
      <c r="J49" s="96" t="str">
        <f>IF(J12="","",J12)</f>
        <v>19.07.2016</v>
      </c>
      <c r="K49" s="37"/>
    </row>
    <row r="50" spans="2:47" s="1" customFormat="1" ht="6.95" customHeight="1" x14ac:dyDescent="0.3">
      <c r="B50" s="33"/>
      <c r="C50" s="34"/>
      <c r="D50" s="34"/>
      <c r="E50" s="34"/>
      <c r="F50" s="34"/>
      <c r="G50" s="34"/>
      <c r="H50" s="34"/>
      <c r="I50" s="94"/>
      <c r="J50" s="34"/>
      <c r="K50" s="37"/>
    </row>
    <row r="51" spans="2:47" s="1" customFormat="1" ht="15" x14ac:dyDescent="0.3">
      <c r="B51" s="33"/>
      <c r="C51" s="29" t="s">
        <v>27</v>
      </c>
      <c r="D51" s="34"/>
      <c r="E51" s="34"/>
      <c r="F51" s="27" t="str">
        <f>E15</f>
        <v>Město Trutnov, Slovanské nám. 165, Trutnov</v>
      </c>
      <c r="G51" s="34"/>
      <c r="H51" s="34"/>
      <c r="I51" s="95" t="s">
        <v>33</v>
      </c>
      <c r="J51" s="27" t="str">
        <f>E21</f>
        <v>Tenet spol. s r.o., Horská 64, Trutnov</v>
      </c>
      <c r="K51" s="37"/>
    </row>
    <row r="52" spans="2:47" s="1" customFormat="1" ht="14.45" customHeight="1" x14ac:dyDescent="0.3">
      <c r="B52" s="33"/>
      <c r="C52" s="29" t="s">
        <v>31</v>
      </c>
      <c r="D52" s="34"/>
      <c r="E52" s="34"/>
      <c r="F52" s="27" t="str">
        <f>IF(E18="","",E18)</f>
        <v/>
      </c>
      <c r="G52" s="34"/>
      <c r="H52" s="34"/>
      <c r="I52" s="94"/>
      <c r="J52" s="34"/>
      <c r="K52" s="37"/>
    </row>
    <row r="53" spans="2:47" s="1" customFormat="1" ht="10.35" customHeight="1" x14ac:dyDescent="0.3">
      <c r="B53" s="33"/>
      <c r="C53" s="34"/>
      <c r="D53" s="34"/>
      <c r="E53" s="34"/>
      <c r="F53" s="34"/>
      <c r="G53" s="34"/>
      <c r="H53" s="34"/>
      <c r="I53" s="94"/>
      <c r="J53" s="34"/>
      <c r="K53" s="37"/>
    </row>
    <row r="54" spans="2:47" s="1" customFormat="1" ht="29.25" customHeight="1" x14ac:dyDescent="0.3">
      <c r="B54" s="33"/>
      <c r="C54" s="118" t="s">
        <v>95</v>
      </c>
      <c r="D54" s="108"/>
      <c r="E54" s="108"/>
      <c r="F54" s="108"/>
      <c r="G54" s="108"/>
      <c r="H54" s="108"/>
      <c r="I54" s="119"/>
      <c r="J54" s="120" t="s">
        <v>96</v>
      </c>
      <c r="K54" s="121"/>
    </row>
    <row r="55" spans="2:47" s="1" customFormat="1" ht="10.35" customHeight="1" x14ac:dyDescent="0.3">
      <c r="B55" s="33"/>
      <c r="C55" s="34"/>
      <c r="D55" s="34"/>
      <c r="E55" s="34"/>
      <c r="F55" s="34"/>
      <c r="G55" s="34"/>
      <c r="H55" s="34"/>
      <c r="I55" s="94"/>
      <c r="J55" s="34"/>
      <c r="K55" s="37"/>
    </row>
    <row r="56" spans="2:47" s="1" customFormat="1" ht="29.25" customHeight="1" x14ac:dyDescent="0.3">
      <c r="B56" s="33"/>
      <c r="C56" s="122" t="s">
        <v>97</v>
      </c>
      <c r="D56" s="34"/>
      <c r="E56" s="34"/>
      <c r="F56" s="34"/>
      <c r="G56" s="34"/>
      <c r="H56" s="34"/>
      <c r="I56" s="94"/>
      <c r="J56" s="104">
        <f>J86</f>
        <v>0</v>
      </c>
      <c r="K56" s="37"/>
      <c r="AU56" s="16" t="s">
        <v>98</v>
      </c>
    </row>
    <row r="57" spans="2:47" s="7" customFormat="1" ht="24.95" customHeight="1" x14ac:dyDescent="0.3">
      <c r="B57" s="123"/>
      <c r="C57" s="124"/>
      <c r="D57" s="125" t="s">
        <v>664</v>
      </c>
      <c r="E57" s="126"/>
      <c r="F57" s="126"/>
      <c r="G57" s="126"/>
      <c r="H57" s="126"/>
      <c r="I57" s="127"/>
      <c r="J57" s="128">
        <f>J87</f>
        <v>0</v>
      </c>
      <c r="K57" s="129"/>
    </row>
    <row r="58" spans="2:47" s="8" customFormat="1" ht="19.899999999999999" customHeight="1" x14ac:dyDescent="0.3">
      <c r="B58" s="130"/>
      <c r="C58" s="131"/>
      <c r="D58" s="132" t="s">
        <v>665</v>
      </c>
      <c r="E58" s="133"/>
      <c r="F58" s="133"/>
      <c r="G58" s="133"/>
      <c r="H58" s="133"/>
      <c r="I58" s="134"/>
      <c r="J58" s="135">
        <f>J88</f>
        <v>0</v>
      </c>
      <c r="K58" s="136"/>
    </row>
    <row r="59" spans="2:47" s="8" customFormat="1" ht="19.899999999999999" customHeight="1" x14ac:dyDescent="0.3">
      <c r="B59" s="130"/>
      <c r="C59" s="131"/>
      <c r="D59" s="132" t="s">
        <v>666</v>
      </c>
      <c r="E59" s="133"/>
      <c r="F59" s="133"/>
      <c r="G59" s="133"/>
      <c r="H59" s="133"/>
      <c r="I59" s="134"/>
      <c r="J59" s="135">
        <f>J90</f>
        <v>0</v>
      </c>
      <c r="K59" s="136"/>
    </row>
    <row r="60" spans="2:47" s="8" customFormat="1" ht="19.899999999999999" customHeight="1" x14ac:dyDescent="0.3">
      <c r="B60" s="130"/>
      <c r="C60" s="131"/>
      <c r="D60" s="132" t="s">
        <v>667</v>
      </c>
      <c r="E60" s="133"/>
      <c r="F60" s="133"/>
      <c r="G60" s="133"/>
      <c r="H60" s="133"/>
      <c r="I60" s="134"/>
      <c r="J60" s="135">
        <f>J92</f>
        <v>0</v>
      </c>
      <c r="K60" s="136"/>
    </row>
    <row r="61" spans="2:47" s="8" customFormat="1" ht="19.899999999999999" customHeight="1" x14ac:dyDescent="0.3">
      <c r="B61" s="130"/>
      <c r="C61" s="131"/>
      <c r="D61" s="132" t="s">
        <v>668</v>
      </c>
      <c r="E61" s="133"/>
      <c r="F61" s="133"/>
      <c r="G61" s="133"/>
      <c r="H61" s="133"/>
      <c r="I61" s="134"/>
      <c r="J61" s="135">
        <f>J94</f>
        <v>0</v>
      </c>
      <c r="K61" s="136"/>
    </row>
    <row r="62" spans="2:47" s="8" customFormat="1" ht="19.899999999999999" customHeight="1" x14ac:dyDescent="0.3">
      <c r="B62" s="130"/>
      <c r="C62" s="131"/>
      <c r="D62" s="132" t="s">
        <v>669</v>
      </c>
      <c r="E62" s="133"/>
      <c r="F62" s="133"/>
      <c r="G62" s="133"/>
      <c r="H62" s="133"/>
      <c r="I62" s="134"/>
      <c r="J62" s="135">
        <f>J96</f>
        <v>0</v>
      </c>
      <c r="K62" s="136"/>
    </row>
    <row r="63" spans="2:47" s="8" customFormat="1" ht="19.899999999999999" customHeight="1" x14ac:dyDescent="0.3">
      <c r="B63" s="130"/>
      <c r="C63" s="131"/>
      <c r="D63" s="132" t="s">
        <v>670</v>
      </c>
      <c r="E63" s="133"/>
      <c r="F63" s="133"/>
      <c r="G63" s="133"/>
      <c r="H63" s="133"/>
      <c r="I63" s="134"/>
      <c r="J63" s="135">
        <f>J98</f>
        <v>0</v>
      </c>
      <c r="K63" s="136"/>
    </row>
    <row r="64" spans="2:47" s="8" customFormat="1" ht="19.899999999999999" customHeight="1" x14ac:dyDescent="0.3">
      <c r="B64" s="130"/>
      <c r="C64" s="131"/>
      <c r="D64" s="132" t="s">
        <v>671</v>
      </c>
      <c r="E64" s="133"/>
      <c r="F64" s="133"/>
      <c r="G64" s="133"/>
      <c r="H64" s="133"/>
      <c r="I64" s="134"/>
      <c r="J64" s="135">
        <f>J100</f>
        <v>0</v>
      </c>
      <c r="K64" s="136"/>
    </row>
    <row r="65" spans="2:12" s="8" customFormat="1" ht="19.899999999999999" customHeight="1" x14ac:dyDescent="0.3">
      <c r="B65" s="130"/>
      <c r="C65" s="131"/>
      <c r="D65" s="132" t="s">
        <v>672</v>
      </c>
      <c r="E65" s="133"/>
      <c r="F65" s="133"/>
      <c r="G65" s="133"/>
      <c r="H65" s="133"/>
      <c r="I65" s="134"/>
      <c r="J65" s="135">
        <f>J102</f>
        <v>0</v>
      </c>
      <c r="K65" s="136"/>
    </row>
    <row r="66" spans="2:12" s="8" customFormat="1" ht="19.899999999999999" customHeight="1" x14ac:dyDescent="0.3">
      <c r="B66" s="130"/>
      <c r="C66" s="131"/>
      <c r="D66" s="132" t="s">
        <v>673</v>
      </c>
      <c r="E66" s="133"/>
      <c r="F66" s="133"/>
      <c r="G66" s="133"/>
      <c r="H66" s="133"/>
      <c r="I66" s="134"/>
      <c r="J66" s="135">
        <f>J104</f>
        <v>0</v>
      </c>
      <c r="K66" s="136"/>
    </row>
    <row r="67" spans="2:12" s="1" customFormat="1" ht="21.75" customHeight="1" x14ac:dyDescent="0.3">
      <c r="B67" s="33"/>
      <c r="C67" s="34"/>
      <c r="D67" s="34"/>
      <c r="E67" s="34"/>
      <c r="F67" s="34"/>
      <c r="G67" s="34"/>
      <c r="H67" s="34"/>
      <c r="I67" s="94"/>
      <c r="J67" s="34"/>
      <c r="K67" s="37"/>
    </row>
    <row r="68" spans="2:12" s="1" customFormat="1" ht="6.95" customHeight="1" x14ac:dyDescent="0.3">
      <c r="B68" s="48"/>
      <c r="C68" s="49"/>
      <c r="D68" s="49"/>
      <c r="E68" s="49"/>
      <c r="F68" s="49"/>
      <c r="G68" s="49"/>
      <c r="H68" s="49"/>
      <c r="I68" s="115"/>
      <c r="J68" s="49"/>
      <c r="K68" s="50"/>
    </row>
    <row r="72" spans="2:12" s="1" customFormat="1" ht="6.95" customHeight="1" x14ac:dyDescent="0.3">
      <c r="B72" s="51"/>
      <c r="C72" s="52"/>
      <c r="D72" s="52"/>
      <c r="E72" s="52"/>
      <c r="F72" s="52"/>
      <c r="G72" s="52"/>
      <c r="H72" s="52"/>
      <c r="I72" s="116"/>
      <c r="J72" s="52"/>
      <c r="K72" s="52"/>
      <c r="L72" s="33"/>
    </row>
    <row r="73" spans="2:12" s="1" customFormat="1" ht="36.950000000000003" customHeight="1" x14ac:dyDescent="0.3">
      <c r="B73" s="33"/>
      <c r="C73" s="53" t="s">
        <v>106</v>
      </c>
      <c r="L73" s="33"/>
    </row>
    <row r="74" spans="2:12" s="1" customFormat="1" ht="6.95" customHeight="1" x14ac:dyDescent="0.3">
      <c r="B74" s="33"/>
      <c r="L74" s="33"/>
    </row>
    <row r="75" spans="2:12" s="1" customFormat="1" ht="14.45" customHeight="1" x14ac:dyDescent="0.3">
      <c r="B75" s="33"/>
      <c r="C75" s="55" t="s">
        <v>17</v>
      </c>
      <c r="L75" s="33"/>
    </row>
    <row r="76" spans="2:12" s="1" customFormat="1" ht="22.5" customHeight="1" x14ac:dyDescent="0.3">
      <c r="B76" s="33"/>
      <c r="E76" s="339" t="str">
        <f>E7</f>
        <v>Trutnov-Volanov, Chodník pro pěší - II. část</v>
      </c>
      <c r="F76" s="312"/>
      <c r="G76" s="312"/>
      <c r="H76" s="312"/>
      <c r="L76" s="33"/>
    </row>
    <row r="77" spans="2:12" s="1" customFormat="1" ht="14.45" customHeight="1" x14ac:dyDescent="0.3">
      <c r="B77" s="33"/>
      <c r="C77" s="55" t="s">
        <v>92</v>
      </c>
      <c r="L77" s="33"/>
    </row>
    <row r="78" spans="2:12" s="1" customFormat="1" ht="23.25" customHeight="1" x14ac:dyDescent="0.3">
      <c r="B78" s="33"/>
      <c r="E78" s="309" t="str">
        <f>E9</f>
        <v>2 - Ostatní a vedlejší náklady</v>
      </c>
      <c r="F78" s="312"/>
      <c r="G78" s="312"/>
      <c r="H78" s="312"/>
      <c r="L78" s="33"/>
    </row>
    <row r="79" spans="2:12" s="1" customFormat="1" ht="6.95" customHeight="1" x14ac:dyDescent="0.3">
      <c r="B79" s="33"/>
      <c r="L79" s="33"/>
    </row>
    <row r="80" spans="2:12" s="1" customFormat="1" ht="18" customHeight="1" x14ac:dyDescent="0.3">
      <c r="B80" s="33"/>
      <c r="C80" s="55" t="s">
        <v>21</v>
      </c>
      <c r="F80" s="137" t="str">
        <f>F12</f>
        <v xml:space="preserve">Trutnov- Volanov </v>
      </c>
      <c r="I80" s="138" t="s">
        <v>23</v>
      </c>
      <c r="J80" s="59" t="str">
        <f>IF(J12="","",J12)</f>
        <v>19.07.2016</v>
      </c>
      <c r="L80" s="33"/>
    </row>
    <row r="81" spans="2:65" s="1" customFormat="1" ht="6.95" customHeight="1" x14ac:dyDescent="0.3">
      <c r="B81" s="33"/>
      <c r="L81" s="33"/>
    </row>
    <row r="82" spans="2:65" s="1" customFormat="1" ht="15" x14ac:dyDescent="0.3">
      <c r="B82" s="33"/>
      <c r="C82" s="55" t="s">
        <v>27</v>
      </c>
      <c r="F82" s="137" t="str">
        <f>E15</f>
        <v>Město Trutnov, Slovanské nám. 165, Trutnov</v>
      </c>
      <c r="I82" s="138" t="s">
        <v>33</v>
      </c>
      <c r="J82" s="137" t="str">
        <f>E21</f>
        <v>Tenet spol. s r.o., Horská 64, Trutnov</v>
      </c>
      <c r="L82" s="33"/>
    </row>
    <row r="83" spans="2:65" s="1" customFormat="1" ht="14.45" customHeight="1" x14ac:dyDescent="0.3">
      <c r="B83" s="33"/>
      <c r="C83" s="55" t="s">
        <v>31</v>
      </c>
      <c r="F83" s="137" t="str">
        <f>IF(E18="","",E18)</f>
        <v/>
      </c>
      <c r="L83" s="33"/>
    </row>
    <row r="84" spans="2:65" s="1" customFormat="1" ht="10.35" customHeight="1" x14ac:dyDescent="0.3">
      <c r="B84" s="33"/>
      <c r="L84" s="33"/>
    </row>
    <row r="85" spans="2:65" s="9" customFormat="1" ht="29.25" customHeight="1" x14ac:dyDescent="0.3">
      <c r="B85" s="139"/>
      <c r="C85" s="140" t="s">
        <v>107</v>
      </c>
      <c r="D85" s="141" t="s">
        <v>56</v>
      </c>
      <c r="E85" s="141" t="s">
        <v>52</v>
      </c>
      <c r="F85" s="141" t="s">
        <v>108</v>
      </c>
      <c r="G85" s="141" t="s">
        <v>109</v>
      </c>
      <c r="H85" s="141" t="s">
        <v>110</v>
      </c>
      <c r="I85" s="142" t="s">
        <v>111</v>
      </c>
      <c r="J85" s="141" t="s">
        <v>96</v>
      </c>
      <c r="K85" s="143" t="s">
        <v>112</v>
      </c>
      <c r="L85" s="139"/>
      <c r="M85" s="65" t="s">
        <v>113</v>
      </c>
      <c r="N85" s="66" t="s">
        <v>41</v>
      </c>
      <c r="O85" s="66" t="s">
        <v>114</v>
      </c>
      <c r="P85" s="66" t="s">
        <v>115</v>
      </c>
      <c r="Q85" s="66" t="s">
        <v>116</v>
      </c>
      <c r="R85" s="66" t="s">
        <v>117</v>
      </c>
      <c r="S85" s="66" t="s">
        <v>118</v>
      </c>
      <c r="T85" s="67" t="s">
        <v>119</v>
      </c>
    </row>
    <row r="86" spans="2:65" s="1" customFormat="1" ht="29.25" customHeight="1" x14ac:dyDescent="0.35">
      <c r="B86" s="33"/>
      <c r="C86" s="69" t="s">
        <v>97</v>
      </c>
      <c r="J86" s="144">
        <f>BK86</f>
        <v>0</v>
      </c>
      <c r="L86" s="33"/>
      <c r="M86" s="68"/>
      <c r="N86" s="60"/>
      <c r="O86" s="60"/>
      <c r="P86" s="145">
        <f>P87</f>
        <v>0</v>
      </c>
      <c r="Q86" s="60"/>
      <c r="R86" s="145">
        <f>R87</f>
        <v>0</v>
      </c>
      <c r="S86" s="60"/>
      <c r="T86" s="146">
        <f>T87</f>
        <v>0</v>
      </c>
      <c r="AT86" s="16" t="s">
        <v>70</v>
      </c>
      <c r="AU86" s="16" t="s">
        <v>98</v>
      </c>
      <c r="BK86" s="147">
        <f>BK87</f>
        <v>0</v>
      </c>
    </row>
    <row r="87" spans="2:65" s="10" customFormat="1" ht="37.35" customHeight="1" x14ac:dyDescent="0.35">
      <c r="B87" s="148"/>
      <c r="D87" s="149" t="s">
        <v>70</v>
      </c>
      <c r="E87" s="150" t="s">
        <v>674</v>
      </c>
      <c r="F87" s="150" t="s">
        <v>675</v>
      </c>
      <c r="I87" s="151"/>
      <c r="J87" s="152">
        <f>BK87</f>
        <v>0</v>
      </c>
      <c r="L87" s="148"/>
      <c r="M87" s="153"/>
      <c r="N87" s="154"/>
      <c r="O87" s="154"/>
      <c r="P87" s="155">
        <f>P88+P90+P92+P94+P96+P98+P100+P102+P104</f>
        <v>0</v>
      </c>
      <c r="Q87" s="154"/>
      <c r="R87" s="155">
        <f>R88+R90+R92+R94+R96+R98+R100+R102+R104</f>
        <v>0</v>
      </c>
      <c r="S87" s="154"/>
      <c r="T87" s="156">
        <f>T88+T90+T92+T94+T96+T98+T100+T102+T104</f>
        <v>0</v>
      </c>
      <c r="AR87" s="149" t="s">
        <v>148</v>
      </c>
      <c r="AT87" s="157" t="s">
        <v>70</v>
      </c>
      <c r="AU87" s="157" t="s">
        <v>71</v>
      </c>
      <c r="AY87" s="149" t="s">
        <v>122</v>
      </c>
      <c r="BK87" s="158">
        <f>BK88+BK90+BK92+BK94+BK96+BK98+BK100+BK102+BK104</f>
        <v>0</v>
      </c>
    </row>
    <row r="88" spans="2:65" s="10" customFormat="1" ht="19.899999999999999" customHeight="1" x14ac:dyDescent="0.3">
      <c r="B88" s="148"/>
      <c r="D88" s="159" t="s">
        <v>70</v>
      </c>
      <c r="E88" s="160" t="s">
        <v>676</v>
      </c>
      <c r="F88" s="160" t="s">
        <v>677</v>
      </c>
      <c r="I88" s="151"/>
      <c r="J88" s="161">
        <f>BK88</f>
        <v>0</v>
      </c>
      <c r="L88" s="148"/>
      <c r="M88" s="153"/>
      <c r="N88" s="154"/>
      <c r="O88" s="154"/>
      <c r="P88" s="155">
        <f>P89</f>
        <v>0</v>
      </c>
      <c r="Q88" s="154"/>
      <c r="R88" s="155">
        <f>R89</f>
        <v>0</v>
      </c>
      <c r="S88" s="154"/>
      <c r="T88" s="156">
        <f>T89</f>
        <v>0</v>
      </c>
      <c r="AR88" s="149" t="s">
        <v>148</v>
      </c>
      <c r="AT88" s="157" t="s">
        <v>70</v>
      </c>
      <c r="AU88" s="157" t="s">
        <v>9</v>
      </c>
      <c r="AY88" s="149" t="s">
        <v>122</v>
      </c>
      <c r="BK88" s="158">
        <f>BK89</f>
        <v>0</v>
      </c>
    </row>
    <row r="89" spans="2:65" s="1" customFormat="1" ht="22.5" customHeight="1" x14ac:dyDescent="0.3">
      <c r="B89" s="162"/>
      <c r="C89" s="163" t="s">
        <v>9</v>
      </c>
      <c r="D89" s="163" t="s">
        <v>124</v>
      </c>
      <c r="E89" s="164" t="s">
        <v>678</v>
      </c>
      <c r="F89" s="165" t="s">
        <v>677</v>
      </c>
      <c r="G89" s="166" t="s">
        <v>679</v>
      </c>
      <c r="H89" s="167">
        <v>1</v>
      </c>
      <c r="I89" s="168"/>
      <c r="J89" s="169">
        <f>ROUND(I89*H89,0)</f>
        <v>0</v>
      </c>
      <c r="K89" s="165" t="s">
        <v>128</v>
      </c>
      <c r="L89" s="33"/>
      <c r="M89" s="170" t="s">
        <v>3</v>
      </c>
      <c r="N89" s="171" t="s">
        <v>42</v>
      </c>
      <c r="O89" s="34"/>
      <c r="P89" s="172">
        <f>O89*H89</f>
        <v>0</v>
      </c>
      <c r="Q89" s="172">
        <v>0</v>
      </c>
      <c r="R89" s="172">
        <f>Q89*H89</f>
        <v>0</v>
      </c>
      <c r="S89" s="172">
        <v>0</v>
      </c>
      <c r="T89" s="173">
        <f>S89*H89</f>
        <v>0</v>
      </c>
      <c r="AR89" s="16" t="s">
        <v>680</v>
      </c>
      <c r="AT89" s="16" t="s">
        <v>124</v>
      </c>
      <c r="AU89" s="16" t="s">
        <v>78</v>
      </c>
      <c r="AY89" s="16" t="s">
        <v>122</v>
      </c>
      <c r="BE89" s="174">
        <f>IF(N89="základní",J89,0)</f>
        <v>0</v>
      </c>
      <c r="BF89" s="174">
        <f>IF(N89="snížená",J89,0)</f>
        <v>0</v>
      </c>
      <c r="BG89" s="174">
        <f>IF(N89="zákl. přenesená",J89,0)</f>
        <v>0</v>
      </c>
      <c r="BH89" s="174">
        <f>IF(N89="sníž. přenesená",J89,0)</f>
        <v>0</v>
      </c>
      <c r="BI89" s="174">
        <f>IF(N89="nulová",J89,0)</f>
        <v>0</v>
      </c>
      <c r="BJ89" s="16" t="s">
        <v>9</v>
      </c>
      <c r="BK89" s="174">
        <f>ROUND(I89*H89,0)</f>
        <v>0</v>
      </c>
      <c r="BL89" s="16" t="s">
        <v>680</v>
      </c>
      <c r="BM89" s="16" t="s">
        <v>681</v>
      </c>
    </row>
    <row r="90" spans="2:65" s="10" customFormat="1" ht="29.85" customHeight="1" x14ac:dyDescent="0.3">
      <c r="B90" s="148"/>
      <c r="D90" s="159" t="s">
        <v>70</v>
      </c>
      <c r="E90" s="160" t="s">
        <v>682</v>
      </c>
      <c r="F90" s="160" t="s">
        <v>683</v>
      </c>
      <c r="I90" s="151"/>
      <c r="J90" s="161">
        <f>BK90</f>
        <v>0</v>
      </c>
      <c r="L90" s="148"/>
      <c r="M90" s="153"/>
      <c r="N90" s="154"/>
      <c r="O90" s="154"/>
      <c r="P90" s="155">
        <f>P91</f>
        <v>0</v>
      </c>
      <c r="Q90" s="154"/>
      <c r="R90" s="155">
        <f>R91</f>
        <v>0</v>
      </c>
      <c r="S90" s="154"/>
      <c r="T90" s="156">
        <f>T91</f>
        <v>0</v>
      </c>
      <c r="AR90" s="149" t="s">
        <v>148</v>
      </c>
      <c r="AT90" s="157" t="s">
        <v>70</v>
      </c>
      <c r="AU90" s="157" t="s">
        <v>9</v>
      </c>
      <c r="AY90" s="149" t="s">
        <v>122</v>
      </c>
      <c r="BK90" s="158">
        <f>BK91</f>
        <v>0</v>
      </c>
    </row>
    <row r="91" spans="2:65" s="1" customFormat="1" ht="22.5" customHeight="1" x14ac:dyDescent="0.3">
      <c r="B91" s="162"/>
      <c r="C91" s="163" t="s">
        <v>78</v>
      </c>
      <c r="D91" s="163" t="s">
        <v>124</v>
      </c>
      <c r="E91" s="164" t="s">
        <v>684</v>
      </c>
      <c r="F91" s="165" t="s">
        <v>683</v>
      </c>
      <c r="G91" s="166" t="s">
        <v>679</v>
      </c>
      <c r="H91" s="167">
        <v>1</v>
      </c>
      <c r="I91" s="168"/>
      <c r="J91" s="169">
        <f>ROUND(I91*H91,0)</f>
        <v>0</v>
      </c>
      <c r="K91" s="165" t="s">
        <v>128</v>
      </c>
      <c r="L91" s="33"/>
      <c r="M91" s="170" t="s">
        <v>3</v>
      </c>
      <c r="N91" s="171" t="s">
        <v>42</v>
      </c>
      <c r="O91" s="34"/>
      <c r="P91" s="172">
        <f>O91*H91</f>
        <v>0</v>
      </c>
      <c r="Q91" s="172">
        <v>0</v>
      </c>
      <c r="R91" s="172">
        <f>Q91*H91</f>
        <v>0</v>
      </c>
      <c r="S91" s="172">
        <v>0</v>
      </c>
      <c r="T91" s="173">
        <f>S91*H91</f>
        <v>0</v>
      </c>
      <c r="AR91" s="16" t="s">
        <v>680</v>
      </c>
      <c r="AT91" s="16" t="s">
        <v>124</v>
      </c>
      <c r="AU91" s="16" t="s">
        <v>78</v>
      </c>
      <c r="AY91" s="16" t="s">
        <v>122</v>
      </c>
      <c r="BE91" s="174">
        <f>IF(N91="základní",J91,0)</f>
        <v>0</v>
      </c>
      <c r="BF91" s="174">
        <f>IF(N91="snížená",J91,0)</f>
        <v>0</v>
      </c>
      <c r="BG91" s="174">
        <f>IF(N91="zákl. přenesená",J91,0)</f>
        <v>0</v>
      </c>
      <c r="BH91" s="174">
        <f>IF(N91="sníž. přenesená",J91,0)</f>
        <v>0</v>
      </c>
      <c r="BI91" s="174">
        <f>IF(N91="nulová",J91,0)</f>
        <v>0</v>
      </c>
      <c r="BJ91" s="16" t="s">
        <v>9</v>
      </c>
      <c r="BK91" s="174">
        <f>ROUND(I91*H91,0)</f>
        <v>0</v>
      </c>
      <c r="BL91" s="16" t="s">
        <v>680</v>
      </c>
      <c r="BM91" s="16" t="s">
        <v>685</v>
      </c>
    </row>
    <row r="92" spans="2:65" s="10" customFormat="1" ht="29.85" customHeight="1" x14ac:dyDescent="0.3">
      <c r="B92" s="148"/>
      <c r="D92" s="159" t="s">
        <v>70</v>
      </c>
      <c r="E92" s="160" t="s">
        <v>686</v>
      </c>
      <c r="F92" s="160" t="s">
        <v>687</v>
      </c>
      <c r="I92" s="151"/>
      <c r="J92" s="161">
        <f>BK92</f>
        <v>0</v>
      </c>
      <c r="L92" s="148"/>
      <c r="M92" s="153"/>
      <c r="N92" s="154"/>
      <c r="O92" s="154"/>
      <c r="P92" s="155">
        <f>P93</f>
        <v>0</v>
      </c>
      <c r="Q92" s="154"/>
      <c r="R92" s="155">
        <f>R93</f>
        <v>0</v>
      </c>
      <c r="S92" s="154"/>
      <c r="T92" s="156">
        <f>T93</f>
        <v>0</v>
      </c>
      <c r="AR92" s="149" t="s">
        <v>148</v>
      </c>
      <c r="AT92" s="157" t="s">
        <v>70</v>
      </c>
      <c r="AU92" s="157" t="s">
        <v>9</v>
      </c>
      <c r="AY92" s="149" t="s">
        <v>122</v>
      </c>
      <c r="BK92" s="158">
        <f>BK93</f>
        <v>0</v>
      </c>
    </row>
    <row r="93" spans="2:65" s="1" customFormat="1" ht="22.5" customHeight="1" x14ac:dyDescent="0.3">
      <c r="B93" s="162"/>
      <c r="C93" s="163" t="s">
        <v>139</v>
      </c>
      <c r="D93" s="163" t="s">
        <v>124</v>
      </c>
      <c r="E93" s="164" t="s">
        <v>688</v>
      </c>
      <c r="F93" s="165" t="s">
        <v>687</v>
      </c>
      <c r="G93" s="166" t="s">
        <v>679</v>
      </c>
      <c r="H93" s="167">
        <v>1</v>
      </c>
      <c r="I93" s="168"/>
      <c r="J93" s="169">
        <f>ROUND(I93*H93,0)</f>
        <v>0</v>
      </c>
      <c r="K93" s="165" t="s">
        <v>128</v>
      </c>
      <c r="L93" s="33"/>
      <c r="M93" s="170" t="s">
        <v>3</v>
      </c>
      <c r="N93" s="171" t="s">
        <v>42</v>
      </c>
      <c r="O93" s="34"/>
      <c r="P93" s="172">
        <f>O93*H93</f>
        <v>0</v>
      </c>
      <c r="Q93" s="172">
        <v>0</v>
      </c>
      <c r="R93" s="172">
        <f>Q93*H93</f>
        <v>0</v>
      </c>
      <c r="S93" s="172">
        <v>0</v>
      </c>
      <c r="T93" s="173">
        <f>S93*H93</f>
        <v>0</v>
      </c>
      <c r="AR93" s="16" t="s">
        <v>680</v>
      </c>
      <c r="AT93" s="16" t="s">
        <v>124</v>
      </c>
      <c r="AU93" s="16" t="s">
        <v>78</v>
      </c>
      <c r="AY93" s="16" t="s">
        <v>122</v>
      </c>
      <c r="BE93" s="174">
        <f>IF(N93="základní",J93,0)</f>
        <v>0</v>
      </c>
      <c r="BF93" s="174">
        <f>IF(N93="snížená",J93,0)</f>
        <v>0</v>
      </c>
      <c r="BG93" s="174">
        <f>IF(N93="zákl. přenesená",J93,0)</f>
        <v>0</v>
      </c>
      <c r="BH93" s="174">
        <f>IF(N93="sníž. přenesená",J93,0)</f>
        <v>0</v>
      </c>
      <c r="BI93" s="174">
        <f>IF(N93="nulová",J93,0)</f>
        <v>0</v>
      </c>
      <c r="BJ93" s="16" t="s">
        <v>9</v>
      </c>
      <c r="BK93" s="174">
        <f>ROUND(I93*H93,0)</f>
        <v>0</v>
      </c>
      <c r="BL93" s="16" t="s">
        <v>680</v>
      </c>
      <c r="BM93" s="16" t="s">
        <v>689</v>
      </c>
    </row>
    <row r="94" spans="2:65" s="10" customFormat="1" ht="29.85" customHeight="1" x14ac:dyDescent="0.3">
      <c r="B94" s="148"/>
      <c r="D94" s="159" t="s">
        <v>70</v>
      </c>
      <c r="E94" s="160" t="s">
        <v>690</v>
      </c>
      <c r="F94" s="160" t="s">
        <v>691</v>
      </c>
      <c r="I94" s="151"/>
      <c r="J94" s="161">
        <f>BK94</f>
        <v>0</v>
      </c>
      <c r="L94" s="148"/>
      <c r="M94" s="153"/>
      <c r="N94" s="154"/>
      <c r="O94" s="154"/>
      <c r="P94" s="155">
        <f>P95</f>
        <v>0</v>
      </c>
      <c r="Q94" s="154"/>
      <c r="R94" s="155">
        <f>R95</f>
        <v>0</v>
      </c>
      <c r="S94" s="154"/>
      <c r="T94" s="156">
        <f>T95</f>
        <v>0</v>
      </c>
      <c r="AR94" s="149" t="s">
        <v>148</v>
      </c>
      <c r="AT94" s="157" t="s">
        <v>70</v>
      </c>
      <c r="AU94" s="157" t="s">
        <v>9</v>
      </c>
      <c r="AY94" s="149" t="s">
        <v>122</v>
      </c>
      <c r="BK94" s="158">
        <f>BK95</f>
        <v>0</v>
      </c>
    </row>
    <row r="95" spans="2:65" s="1" customFormat="1" ht="22.5" customHeight="1" x14ac:dyDescent="0.3">
      <c r="B95" s="162"/>
      <c r="C95" s="163" t="s">
        <v>129</v>
      </c>
      <c r="D95" s="163" t="s">
        <v>124</v>
      </c>
      <c r="E95" s="164" t="s">
        <v>692</v>
      </c>
      <c r="F95" s="165" t="s">
        <v>691</v>
      </c>
      <c r="G95" s="166" t="s">
        <v>679</v>
      </c>
      <c r="H95" s="167">
        <v>1</v>
      </c>
      <c r="I95" s="168"/>
      <c r="J95" s="169">
        <f>ROUND(I95*H95,0)</f>
        <v>0</v>
      </c>
      <c r="K95" s="165" t="s">
        <v>128</v>
      </c>
      <c r="L95" s="33"/>
      <c r="M95" s="170" t="s">
        <v>3</v>
      </c>
      <c r="N95" s="171" t="s">
        <v>42</v>
      </c>
      <c r="O95" s="34"/>
      <c r="P95" s="172">
        <f>O95*H95</f>
        <v>0</v>
      </c>
      <c r="Q95" s="172">
        <v>0</v>
      </c>
      <c r="R95" s="172">
        <f>Q95*H95</f>
        <v>0</v>
      </c>
      <c r="S95" s="172">
        <v>0</v>
      </c>
      <c r="T95" s="173">
        <f>S95*H95</f>
        <v>0</v>
      </c>
      <c r="AR95" s="16" t="s">
        <v>680</v>
      </c>
      <c r="AT95" s="16" t="s">
        <v>124</v>
      </c>
      <c r="AU95" s="16" t="s">
        <v>78</v>
      </c>
      <c r="AY95" s="16" t="s">
        <v>122</v>
      </c>
      <c r="BE95" s="174">
        <f>IF(N95="základní",J95,0)</f>
        <v>0</v>
      </c>
      <c r="BF95" s="174">
        <f>IF(N95="snížená",J95,0)</f>
        <v>0</v>
      </c>
      <c r="BG95" s="174">
        <f>IF(N95="zákl. přenesená",J95,0)</f>
        <v>0</v>
      </c>
      <c r="BH95" s="174">
        <f>IF(N95="sníž. přenesená",J95,0)</f>
        <v>0</v>
      </c>
      <c r="BI95" s="174">
        <f>IF(N95="nulová",J95,0)</f>
        <v>0</v>
      </c>
      <c r="BJ95" s="16" t="s">
        <v>9</v>
      </c>
      <c r="BK95" s="174">
        <f>ROUND(I95*H95,0)</f>
        <v>0</v>
      </c>
      <c r="BL95" s="16" t="s">
        <v>680</v>
      </c>
      <c r="BM95" s="16" t="s">
        <v>693</v>
      </c>
    </row>
    <row r="96" spans="2:65" s="10" customFormat="1" ht="29.85" customHeight="1" x14ac:dyDescent="0.3">
      <c r="B96" s="148"/>
      <c r="D96" s="159" t="s">
        <v>70</v>
      </c>
      <c r="E96" s="160" t="s">
        <v>694</v>
      </c>
      <c r="F96" s="160" t="s">
        <v>695</v>
      </c>
      <c r="I96" s="151"/>
      <c r="J96" s="161">
        <f>BK96</f>
        <v>0</v>
      </c>
      <c r="L96" s="148"/>
      <c r="M96" s="153"/>
      <c r="N96" s="154"/>
      <c r="O96" s="154"/>
      <c r="P96" s="155">
        <f>P97</f>
        <v>0</v>
      </c>
      <c r="Q96" s="154"/>
      <c r="R96" s="155">
        <f>R97</f>
        <v>0</v>
      </c>
      <c r="S96" s="154"/>
      <c r="T96" s="156">
        <f>T97</f>
        <v>0</v>
      </c>
      <c r="AR96" s="149" t="s">
        <v>148</v>
      </c>
      <c r="AT96" s="157" t="s">
        <v>70</v>
      </c>
      <c r="AU96" s="157" t="s">
        <v>9</v>
      </c>
      <c r="AY96" s="149" t="s">
        <v>122</v>
      </c>
      <c r="BK96" s="158">
        <f>BK97</f>
        <v>0</v>
      </c>
    </row>
    <row r="97" spans="2:65" s="1" customFormat="1" ht="22.5" customHeight="1" x14ac:dyDescent="0.3">
      <c r="B97" s="162"/>
      <c r="C97" s="163" t="s">
        <v>148</v>
      </c>
      <c r="D97" s="163" t="s">
        <v>124</v>
      </c>
      <c r="E97" s="164" t="s">
        <v>696</v>
      </c>
      <c r="F97" s="165" t="s">
        <v>695</v>
      </c>
      <c r="G97" s="166" t="s">
        <v>679</v>
      </c>
      <c r="H97" s="167">
        <v>1</v>
      </c>
      <c r="I97" s="168"/>
      <c r="J97" s="169">
        <f>ROUND(I97*H97,0)</f>
        <v>0</v>
      </c>
      <c r="K97" s="165" t="s">
        <v>128</v>
      </c>
      <c r="L97" s="33"/>
      <c r="M97" s="170" t="s">
        <v>3</v>
      </c>
      <c r="N97" s="171" t="s">
        <v>42</v>
      </c>
      <c r="O97" s="34"/>
      <c r="P97" s="172">
        <f>O97*H97</f>
        <v>0</v>
      </c>
      <c r="Q97" s="172">
        <v>0</v>
      </c>
      <c r="R97" s="172">
        <f>Q97*H97</f>
        <v>0</v>
      </c>
      <c r="S97" s="172">
        <v>0</v>
      </c>
      <c r="T97" s="173">
        <f>S97*H97</f>
        <v>0</v>
      </c>
      <c r="AR97" s="16" t="s">
        <v>680</v>
      </c>
      <c r="AT97" s="16" t="s">
        <v>124</v>
      </c>
      <c r="AU97" s="16" t="s">
        <v>78</v>
      </c>
      <c r="AY97" s="16" t="s">
        <v>122</v>
      </c>
      <c r="BE97" s="174">
        <f>IF(N97="základní",J97,0)</f>
        <v>0</v>
      </c>
      <c r="BF97" s="174">
        <f>IF(N97="snížená",J97,0)</f>
        <v>0</v>
      </c>
      <c r="BG97" s="174">
        <f>IF(N97="zákl. přenesená",J97,0)</f>
        <v>0</v>
      </c>
      <c r="BH97" s="174">
        <f>IF(N97="sníž. přenesená",J97,0)</f>
        <v>0</v>
      </c>
      <c r="BI97" s="174">
        <f>IF(N97="nulová",J97,0)</f>
        <v>0</v>
      </c>
      <c r="BJ97" s="16" t="s">
        <v>9</v>
      </c>
      <c r="BK97" s="174">
        <f>ROUND(I97*H97,0)</f>
        <v>0</v>
      </c>
      <c r="BL97" s="16" t="s">
        <v>680</v>
      </c>
      <c r="BM97" s="16" t="s">
        <v>697</v>
      </c>
    </row>
    <row r="98" spans="2:65" s="10" customFormat="1" ht="29.85" customHeight="1" x14ac:dyDescent="0.3">
      <c r="B98" s="148"/>
      <c r="D98" s="159" t="s">
        <v>70</v>
      </c>
      <c r="E98" s="160" t="s">
        <v>698</v>
      </c>
      <c r="F98" s="160" t="s">
        <v>699</v>
      </c>
      <c r="I98" s="151"/>
      <c r="J98" s="161">
        <f>BK98</f>
        <v>0</v>
      </c>
      <c r="L98" s="148"/>
      <c r="M98" s="153"/>
      <c r="N98" s="154"/>
      <c r="O98" s="154"/>
      <c r="P98" s="155">
        <f>P99</f>
        <v>0</v>
      </c>
      <c r="Q98" s="154"/>
      <c r="R98" s="155">
        <f>R99</f>
        <v>0</v>
      </c>
      <c r="S98" s="154"/>
      <c r="T98" s="156">
        <f>T99</f>
        <v>0</v>
      </c>
      <c r="AR98" s="149" t="s">
        <v>148</v>
      </c>
      <c r="AT98" s="157" t="s">
        <v>70</v>
      </c>
      <c r="AU98" s="157" t="s">
        <v>9</v>
      </c>
      <c r="AY98" s="149" t="s">
        <v>122</v>
      </c>
      <c r="BK98" s="158">
        <f>BK99</f>
        <v>0</v>
      </c>
    </row>
    <row r="99" spans="2:65" s="1" customFormat="1" ht="22.5" customHeight="1" x14ac:dyDescent="0.3">
      <c r="B99" s="162"/>
      <c r="C99" s="163" t="s">
        <v>152</v>
      </c>
      <c r="D99" s="163" t="s">
        <v>124</v>
      </c>
      <c r="E99" s="164" t="s">
        <v>700</v>
      </c>
      <c r="F99" s="165" t="s">
        <v>699</v>
      </c>
      <c r="G99" s="166" t="s">
        <v>679</v>
      </c>
      <c r="H99" s="167">
        <v>1</v>
      </c>
      <c r="I99" s="168"/>
      <c r="J99" s="169">
        <f>ROUND(I99*H99,0)</f>
        <v>0</v>
      </c>
      <c r="K99" s="165" t="s">
        <v>128</v>
      </c>
      <c r="L99" s="33"/>
      <c r="M99" s="170" t="s">
        <v>3</v>
      </c>
      <c r="N99" s="171" t="s">
        <v>42</v>
      </c>
      <c r="O99" s="34"/>
      <c r="P99" s="172">
        <f>O99*H99</f>
        <v>0</v>
      </c>
      <c r="Q99" s="172">
        <v>0</v>
      </c>
      <c r="R99" s="172">
        <f>Q99*H99</f>
        <v>0</v>
      </c>
      <c r="S99" s="172">
        <v>0</v>
      </c>
      <c r="T99" s="173">
        <f>S99*H99</f>
        <v>0</v>
      </c>
      <c r="AR99" s="16" t="s">
        <v>680</v>
      </c>
      <c r="AT99" s="16" t="s">
        <v>124</v>
      </c>
      <c r="AU99" s="16" t="s">
        <v>78</v>
      </c>
      <c r="AY99" s="16" t="s">
        <v>122</v>
      </c>
      <c r="BE99" s="174">
        <f>IF(N99="základní",J99,0)</f>
        <v>0</v>
      </c>
      <c r="BF99" s="174">
        <f>IF(N99="snížená",J99,0)</f>
        <v>0</v>
      </c>
      <c r="BG99" s="174">
        <f>IF(N99="zákl. přenesená",J99,0)</f>
        <v>0</v>
      </c>
      <c r="BH99" s="174">
        <f>IF(N99="sníž. přenesená",J99,0)</f>
        <v>0</v>
      </c>
      <c r="BI99" s="174">
        <f>IF(N99="nulová",J99,0)</f>
        <v>0</v>
      </c>
      <c r="BJ99" s="16" t="s">
        <v>9</v>
      </c>
      <c r="BK99" s="174">
        <f>ROUND(I99*H99,0)</f>
        <v>0</v>
      </c>
      <c r="BL99" s="16" t="s">
        <v>680</v>
      </c>
      <c r="BM99" s="16" t="s">
        <v>701</v>
      </c>
    </row>
    <row r="100" spans="2:65" s="10" customFormat="1" ht="29.85" customHeight="1" x14ac:dyDescent="0.3">
      <c r="B100" s="148"/>
      <c r="D100" s="159" t="s">
        <v>70</v>
      </c>
      <c r="E100" s="160" t="s">
        <v>702</v>
      </c>
      <c r="F100" s="160" t="s">
        <v>703</v>
      </c>
      <c r="I100" s="151"/>
      <c r="J100" s="161">
        <f>BK100</f>
        <v>0</v>
      </c>
      <c r="L100" s="148"/>
      <c r="M100" s="153"/>
      <c r="N100" s="154"/>
      <c r="O100" s="154"/>
      <c r="P100" s="155">
        <f>P101</f>
        <v>0</v>
      </c>
      <c r="Q100" s="154"/>
      <c r="R100" s="155">
        <f>R101</f>
        <v>0</v>
      </c>
      <c r="S100" s="154"/>
      <c r="T100" s="156">
        <f>T101</f>
        <v>0</v>
      </c>
      <c r="AR100" s="149" t="s">
        <v>148</v>
      </c>
      <c r="AT100" s="157" t="s">
        <v>70</v>
      </c>
      <c r="AU100" s="157" t="s">
        <v>9</v>
      </c>
      <c r="AY100" s="149" t="s">
        <v>122</v>
      </c>
      <c r="BK100" s="158">
        <f>BK101</f>
        <v>0</v>
      </c>
    </row>
    <row r="101" spans="2:65" s="1" customFormat="1" ht="22.5" customHeight="1" x14ac:dyDescent="0.3">
      <c r="B101" s="162"/>
      <c r="C101" s="163" t="s">
        <v>158</v>
      </c>
      <c r="D101" s="163" t="s">
        <v>124</v>
      </c>
      <c r="E101" s="164" t="s">
        <v>704</v>
      </c>
      <c r="F101" s="165" t="s">
        <v>703</v>
      </c>
      <c r="G101" s="166" t="s">
        <v>679</v>
      </c>
      <c r="H101" s="167">
        <v>1</v>
      </c>
      <c r="I101" s="168"/>
      <c r="J101" s="169">
        <f>ROUND(I101*H101,0)</f>
        <v>0</v>
      </c>
      <c r="K101" s="165" t="s">
        <v>128</v>
      </c>
      <c r="L101" s="33"/>
      <c r="M101" s="170" t="s">
        <v>3</v>
      </c>
      <c r="N101" s="171" t="s">
        <v>42</v>
      </c>
      <c r="O101" s="34"/>
      <c r="P101" s="172">
        <f>O101*H101</f>
        <v>0</v>
      </c>
      <c r="Q101" s="172">
        <v>0</v>
      </c>
      <c r="R101" s="172">
        <f>Q101*H101</f>
        <v>0</v>
      </c>
      <c r="S101" s="172">
        <v>0</v>
      </c>
      <c r="T101" s="173">
        <f>S101*H101</f>
        <v>0</v>
      </c>
      <c r="AR101" s="16" t="s">
        <v>680</v>
      </c>
      <c r="AT101" s="16" t="s">
        <v>124</v>
      </c>
      <c r="AU101" s="16" t="s">
        <v>78</v>
      </c>
      <c r="AY101" s="16" t="s">
        <v>122</v>
      </c>
      <c r="BE101" s="174">
        <f>IF(N101="základní",J101,0)</f>
        <v>0</v>
      </c>
      <c r="BF101" s="174">
        <f>IF(N101="snížená",J101,0)</f>
        <v>0</v>
      </c>
      <c r="BG101" s="174">
        <f>IF(N101="zákl. přenesená",J101,0)</f>
        <v>0</v>
      </c>
      <c r="BH101" s="174">
        <f>IF(N101="sníž. přenesená",J101,0)</f>
        <v>0</v>
      </c>
      <c r="BI101" s="174">
        <f>IF(N101="nulová",J101,0)</f>
        <v>0</v>
      </c>
      <c r="BJ101" s="16" t="s">
        <v>9</v>
      </c>
      <c r="BK101" s="174">
        <f>ROUND(I101*H101,0)</f>
        <v>0</v>
      </c>
      <c r="BL101" s="16" t="s">
        <v>680</v>
      </c>
      <c r="BM101" s="16" t="s">
        <v>705</v>
      </c>
    </row>
    <row r="102" spans="2:65" s="10" customFormat="1" ht="29.85" customHeight="1" x14ac:dyDescent="0.3">
      <c r="B102" s="148"/>
      <c r="D102" s="159" t="s">
        <v>70</v>
      </c>
      <c r="E102" s="160" t="s">
        <v>706</v>
      </c>
      <c r="F102" s="160" t="s">
        <v>707</v>
      </c>
      <c r="I102" s="151"/>
      <c r="J102" s="161">
        <f>BK102</f>
        <v>0</v>
      </c>
      <c r="L102" s="148"/>
      <c r="M102" s="153"/>
      <c r="N102" s="154"/>
      <c r="O102" s="154"/>
      <c r="P102" s="155">
        <f>P103</f>
        <v>0</v>
      </c>
      <c r="Q102" s="154"/>
      <c r="R102" s="155">
        <f>R103</f>
        <v>0</v>
      </c>
      <c r="S102" s="154"/>
      <c r="T102" s="156">
        <f>T103</f>
        <v>0</v>
      </c>
      <c r="AR102" s="149" t="s">
        <v>148</v>
      </c>
      <c r="AT102" s="157" t="s">
        <v>70</v>
      </c>
      <c r="AU102" s="157" t="s">
        <v>9</v>
      </c>
      <c r="AY102" s="149" t="s">
        <v>122</v>
      </c>
      <c r="BK102" s="158">
        <f>BK103</f>
        <v>0</v>
      </c>
    </row>
    <row r="103" spans="2:65" s="1" customFormat="1" ht="22.5" customHeight="1" x14ac:dyDescent="0.3">
      <c r="B103" s="162"/>
      <c r="C103" s="163" t="s">
        <v>162</v>
      </c>
      <c r="D103" s="163" t="s">
        <v>124</v>
      </c>
      <c r="E103" s="164" t="s">
        <v>708</v>
      </c>
      <c r="F103" s="165" t="s">
        <v>709</v>
      </c>
      <c r="G103" s="166" t="s">
        <v>679</v>
      </c>
      <c r="H103" s="167">
        <v>1</v>
      </c>
      <c r="I103" s="168"/>
      <c r="J103" s="169">
        <f>ROUND(I103*H103,0)</f>
        <v>0</v>
      </c>
      <c r="K103" s="165" t="s">
        <v>128</v>
      </c>
      <c r="L103" s="33"/>
      <c r="M103" s="170" t="s">
        <v>3</v>
      </c>
      <c r="N103" s="171" t="s">
        <v>42</v>
      </c>
      <c r="O103" s="34"/>
      <c r="P103" s="172">
        <f>O103*H103</f>
        <v>0</v>
      </c>
      <c r="Q103" s="172">
        <v>0</v>
      </c>
      <c r="R103" s="172">
        <f>Q103*H103</f>
        <v>0</v>
      </c>
      <c r="S103" s="172">
        <v>0</v>
      </c>
      <c r="T103" s="173">
        <f>S103*H103</f>
        <v>0</v>
      </c>
      <c r="AR103" s="16" t="s">
        <v>680</v>
      </c>
      <c r="AT103" s="16" t="s">
        <v>124</v>
      </c>
      <c r="AU103" s="16" t="s">
        <v>78</v>
      </c>
      <c r="AY103" s="16" t="s">
        <v>122</v>
      </c>
      <c r="BE103" s="174">
        <f>IF(N103="základní",J103,0)</f>
        <v>0</v>
      </c>
      <c r="BF103" s="174">
        <f>IF(N103="snížená",J103,0)</f>
        <v>0</v>
      </c>
      <c r="BG103" s="174">
        <f>IF(N103="zákl. přenesená",J103,0)</f>
        <v>0</v>
      </c>
      <c r="BH103" s="174">
        <f>IF(N103="sníž. přenesená",J103,0)</f>
        <v>0</v>
      </c>
      <c r="BI103" s="174">
        <f>IF(N103="nulová",J103,0)</f>
        <v>0</v>
      </c>
      <c r="BJ103" s="16" t="s">
        <v>9</v>
      </c>
      <c r="BK103" s="174">
        <f>ROUND(I103*H103,0)</f>
        <v>0</v>
      </c>
      <c r="BL103" s="16" t="s">
        <v>680</v>
      </c>
      <c r="BM103" s="16" t="s">
        <v>710</v>
      </c>
    </row>
    <row r="104" spans="2:65" s="10" customFormat="1" ht="29.85" customHeight="1" x14ac:dyDescent="0.3">
      <c r="B104" s="148"/>
      <c r="D104" s="159" t="s">
        <v>70</v>
      </c>
      <c r="E104" s="160" t="s">
        <v>711</v>
      </c>
      <c r="F104" s="160" t="s">
        <v>712</v>
      </c>
      <c r="I104" s="151"/>
      <c r="J104" s="161">
        <f>BK104</f>
        <v>0</v>
      </c>
      <c r="L104" s="148"/>
      <c r="M104" s="153"/>
      <c r="N104" s="154"/>
      <c r="O104" s="154"/>
      <c r="P104" s="155">
        <f>P105</f>
        <v>0</v>
      </c>
      <c r="Q104" s="154"/>
      <c r="R104" s="155">
        <f>R105</f>
        <v>0</v>
      </c>
      <c r="S104" s="154"/>
      <c r="T104" s="156">
        <f>T105</f>
        <v>0</v>
      </c>
      <c r="AR104" s="149" t="s">
        <v>148</v>
      </c>
      <c r="AT104" s="157" t="s">
        <v>70</v>
      </c>
      <c r="AU104" s="157" t="s">
        <v>9</v>
      </c>
      <c r="AY104" s="149" t="s">
        <v>122</v>
      </c>
      <c r="BK104" s="158">
        <f>BK105</f>
        <v>0</v>
      </c>
    </row>
    <row r="105" spans="2:65" s="1" customFormat="1" ht="22.5" customHeight="1" x14ac:dyDescent="0.3">
      <c r="B105" s="162"/>
      <c r="C105" s="163" t="s">
        <v>87</v>
      </c>
      <c r="D105" s="163" t="s">
        <v>124</v>
      </c>
      <c r="E105" s="164" t="s">
        <v>713</v>
      </c>
      <c r="F105" s="165" t="s">
        <v>712</v>
      </c>
      <c r="G105" s="166" t="s">
        <v>679</v>
      </c>
      <c r="H105" s="167">
        <v>1</v>
      </c>
      <c r="I105" s="168"/>
      <c r="J105" s="169">
        <f>ROUND(I105*H105,0)</f>
        <v>0</v>
      </c>
      <c r="K105" s="165" t="s">
        <v>128</v>
      </c>
      <c r="L105" s="33"/>
      <c r="M105" s="170" t="s">
        <v>3</v>
      </c>
      <c r="N105" s="209" t="s">
        <v>42</v>
      </c>
      <c r="O105" s="210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AR105" s="16" t="s">
        <v>680</v>
      </c>
      <c r="AT105" s="16" t="s">
        <v>124</v>
      </c>
      <c r="AU105" s="16" t="s">
        <v>78</v>
      </c>
      <c r="AY105" s="16" t="s">
        <v>122</v>
      </c>
      <c r="BE105" s="174">
        <f>IF(N105="základní",J105,0)</f>
        <v>0</v>
      </c>
      <c r="BF105" s="174">
        <f>IF(N105="snížená",J105,0)</f>
        <v>0</v>
      </c>
      <c r="BG105" s="174">
        <f>IF(N105="zákl. přenesená",J105,0)</f>
        <v>0</v>
      </c>
      <c r="BH105" s="174">
        <f>IF(N105="sníž. přenesená",J105,0)</f>
        <v>0</v>
      </c>
      <c r="BI105" s="174">
        <f>IF(N105="nulová",J105,0)</f>
        <v>0</v>
      </c>
      <c r="BJ105" s="16" t="s">
        <v>9</v>
      </c>
      <c r="BK105" s="174">
        <f>ROUND(I105*H105,0)</f>
        <v>0</v>
      </c>
      <c r="BL105" s="16" t="s">
        <v>680</v>
      </c>
      <c r="BM105" s="16" t="s">
        <v>714</v>
      </c>
    </row>
    <row r="106" spans="2:65" s="1" customFormat="1" ht="6.95" customHeight="1" x14ac:dyDescent="0.3">
      <c r="B106" s="48"/>
      <c r="C106" s="49"/>
      <c r="D106" s="49"/>
      <c r="E106" s="49"/>
      <c r="F106" s="49"/>
      <c r="G106" s="49"/>
      <c r="H106" s="49"/>
      <c r="I106" s="115"/>
      <c r="J106" s="49"/>
      <c r="K106" s="49"/>
      <c r="L106" s="33"/>
    </row>
  </sheetData>
  <autoFilter ref="C85:K85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5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  <col min="12" max="256" width="9.33203125" style="223"/>
    <col min="257" max="257" width="8.33203125" style="223" customWidth="1"/>
    <col min="258" max="258" width="1.6640625" style="223" customWidth="1"/>
    <col min="259" max="260" width="5" style="223" customWidth="1"/>
    <col min="261" max="261" width="11.6640625" style="223" customWidth="1"/>
    <col min="262" max="262" width="9.1640625" style="223" customWidth="1"/>
    <col min="263" max="263" width="5" style="223" customWidth="1"/>
    <col min="264" max="264" width="77.83203125" style="223" customWidth="1"/>
    <col min="265" max="266" width="20" style="223" customWidth="1"/>
    <col min="267" max="267" width="1.6640625" style="223" customWidth="1"/>
    <col min="268" max="512" width="9.33203125" style="223"/>
    <col min="513" max="513" width="8.33203125" style="223" customWidth="1"/>
    <col min="514" max="514" width="1.6640625" style="223" customWidth="1"/>
    <col min="515" max="516" width="5" style="223" customWidth="1"/>
    <col min="517" max="517" width="11.6640625" style="223" customWidth="1"/>
    <col min="518" max="518" width="9.1640625" style="223" customWidth="1"/>
    <col min="519" max="519" width="5" style="223" customWidth="1"/>
    <col min="520" max="520" width="77.83203125" style="223" customWidth="1"/>
    <col min="521" max="522" width="20" style="223" customWidth="1"/>
    <col min="523" max="523" width="1.6640625" style="223" customWidth="1"/>
    <col min="524" max="768" width="9.33203125" style="223"/>
    <col min="769" max="769" width="8.33203125" style="223" customWidth="1"/>
    <col min="770" max="770" width="1.6640625" style="223" customWidth="1"/>
    <col min="771" max="772" width="5" style="223" customWidth="1"/>
    <col min="773" max="773" width="11.6640625" style="223" customWidth="1"/>
    <col min="774" max="774" width="9.1640625" style="223" customWidth="1"/>
    <col min="775" max="775" width="5" style="223" customWidth="1"/>
    <col min="776" max="776" width="77.83203125" style="223" customWidth="1"/>
    <col min="777" max="778" width="20" style="223" customWidth="1"/>
    <col min="779" max="779" width="1.6640625" style="223" customWidth="1"/>
    <col min="780" max="1024" width="9.33203125" style="223"/>
    <col min="1025" max="1025" width="8.33203125" style="223" customWidth="1"/>
    <col min="1026" max="1026" width="1.6640625" style="223" customWidth="1"/>
    <col min="1027" max="1028" width="5" style="223" customWidth="1"/>
    <col min="1029" max="1029" width="11.6640625" style="223" customWidth="1"/>
    <col min="1030" max="1030" width="9.1640625" style="223" customWidth="1"/>
    <col min="1031" max="1031" width="5" style="223" customWidth="1"/>
    <col min="1032" max="1032" width="77.83203125" style="223" customWidth="1"/>
    <col min="1033" max="1034" width="20" style="223" customWidth="1"/>
    <col min="1035" max="1035" width="1.6640625" style="223" customWidth="1"/>
    <col min="1036" max="1280" width="9.33203125" style="223"/>
    <col min="1281" max="1281" width="8.33203125" style="223" customWidth="1"/>
    <col min="1282" max="1282" width="1.6640625" style="223" customWidth="1"/>
    <col min="1283" max="1284" width="5" style="223" customWidth="1"/>
    <col min="1285" max="1285" width="11.6640625" style="223" customWidth="1"/>
    <col min="1286" max="1286" width="9.1640625" style="223" customWidth="1"/>
    <col min="1287" max="1287" width="5" style="223" customWidth="1"/>
    <col min="1288" max="1288" width="77.83203125" style="223" customWidth="1"/>
    <col min="1289" max="1290" width="20" style="223" customWidth="1"/>
    <col min="1291" max="1291" width="1.6640625" style="223" customWidth="1"/>
    <col min="1292" max="1536" width="9.33203125" style="223"/>
    <col min="1537" max="1537" width="8.33203125" style="223" customWidth="1"/>
    <col min="1538" max="1538" width="1.6640625" style="223" customWidth="1"/>
    <col min="1539" max="1540" width="5" style="223" customWidth="1"/>
    <col min="1541" max="1541" width="11.6640625" style="223" customWidth="1"/>
    <col min="1542" max="1542" width="9.1640625" style="223" customWidth="1"/>
    <col min="1543" max="1543" width="5" style="223" customWidth="1"/>
    <col min="1544" max="1544" width="77.83203125" style="223" customWidth="1"/>
    <col min="1545" max="1546" width="20" style="223" customWidth="1"/>
    <col min="1547" max="1547" width="1.6640625" style="223" customWidth="1"/>
    <col min="1548" max="1792" width="9.33203125" style="223"/>
    <col min="1793" max="1793" width="8.33203125" style="223" customWidth="1"/>
    <col min="1794" max="1794" width="1.6640625" style="223" customWidth="1"/>
    <col min="1795" max="1796" width="5" style="223" customWidth="1"/>
    <col min="1797" max="1797" width="11.6640625" style="223" customWidth="1"/>
    <col min="1798" max="1798" width="9.1640625" style="223" customWidth="1"/>
    <col min="1799" max="1799" width="5" style="223" customWidth="1"/>
    <col min="1800" max="1800" width="77.83203125" style="223" customWidth="1"/>
    <col min="1801" max="1802" width="20" style="223" customWidth="1"/>
    <col min="1803" max="1803" width="1.6640625" style="223" customWidth="1"/>
    <col min="1804" max="2048" width="9.33203125" style="223"/>
    <col min="2049" max="2049" width="8.33203125" style="223" customWidth="1"/>
    <col min="2050" max="2050" width="1.6640625" style="223" customWidth="1"/>
    <col min="2051" max="2052" width="5" style="223" customWidth="1"/>
    <col min="2053" max="2053" width="11.6640625" style="223" customWidth="1"/>
    <col min="2054" max="2054" width="9.1640625" style="223" customWidth="1"/>
    <col min="2055" max="2055" width="5" style="223" customWidth="1"/>
    <col min="2056" max="2056" width="77.83203125" style="223" customWidth="1"/>
    <col min="2057" max="2058" width="20" style="223" customWidth="1"/>
    <col min="2059" max="2059" width="1.6640625" style="223" customWidth="1"/>
    <col min="2060" max="2304" width="9.33203125" style="223"/>
    <col min="2305" max="2305" width="8.33203125" style="223" customWidth="1"/>
    <col min="2306" max="2306" width="1.6640625" style="223" customWidth="1"/>
    <col min="2307" max="2308" width="5" style="223" customWidth="1"/>
    <col min="2309" max="2309" width="11.6640625" style="223" customWidth="1"/>
    <col min="2310" max="2310" width="9.1640625" style="223" customWidth="1"/>
    <col min="2311" max="2311" width="5" style="223" customWidth="1"/>
    <col min="2312" max="2312" width="77.83203125" style="223" customWidth="1"/>
    <col min="2313" max="2314" width="20" style="223" customWidth="1"/>
    <col min="2315" max="2315" width="1.6640625" style="223" customWidth="1"/>
    <col min="2316" max="2560" width="9.33203125" style="223"/>
    <col min="2561" max="2561" width="8.33203125" style="223" customWidth="1"/>
    <col min="2562" max="2562" width="1.6640625" style="223" customWidth="1"/>
    <col min="2563" max="2564" width="5" style="223" customWidth="1"/>
    <col min="2565" max="2565" width="11.6640625" style="223" customWidth="1"/>
    <col min="2566" max="2566" width="9.1640625" style="223" customWidth="1"/>
    <col min="2567" max="2567" width="5" style="223" customWidth="1"/>
    <col min="2568" max="2568" width="77.83203125" style="223" customWidth="1"/>
    <col min="2569" max="2570" width="20" style="223" customWidth="1"/>
    <col min="2571" max="2571" width="1.6640625" style="223" customWidth="1"/>
    <col min="2572" max="2816" width="9.33203125" style="223"/>
    <col min="2817" max="2817" width="8.33203125" style="223" customWidth="1"/>
    <col min="2818" max="2818" width="1.6640625" style="223" customWidth="1"/>
    <col min="2819" max="2820" width="5" style="223" customWidth="1"/>
    <col min="2821" max="2821" width="11.6640625" style="223" customWidth="1"/>
    <col min="2822" max="2822" width="9.1640625" style="223" customWidth="1"/>
    <col min="2823" max="2823" width="5" style="223" customWidth="1"/>
    <col min="2824" max="2824" width="77.83203125" style="223" customWidth="1"/>
    <col min="2825" max="2826" width="20" style="223" customWidth="1"/>
    <col min="2827" max="2827" width="1.6640625" style="223" customWidth="1"/>
    <col min="2828" max="3072" width="9.33203125" style="223"/>
    <col min="3073" max="3073" width="8.33203125" style="223" customWidth="1"/>
    <col min="3074" max="3074" width="1.6640625" style="223" customWidth="1"/>
    <col min="3075" max="3076" width="5" style="223" customWidth="1"/>
    <col min="3077" max="3077" width="11.6640625" style="223" customWidth="1"/>
    <col min="3078" max="3078" width="9.1640625" style="223" customWidth="1"/>
    <col min="3079" max="3079" width="5" style="223" customWidth="1"/>
    <col min="3080" max="3080" width="77.83203125" style="223" customWidth="1"/>
    <col min="3081" max="3082" width="20" style="223" customWidth="1"/>
    <col min="3083" max="3083" width="1.6640625" style="223" customWidth="1"/>
    <col min="3084" max="3328" width="9.33203125" style="223"/>
    <col min="3329" max="3329" width="8.33203125" style="223" customWidth="1"/>
    <col min="3330" max="3330" width="1.6640625" style="223" customWidth="1"/>
    <col min="3331" max="3332" width="5" style="223" customWidth="1"/>
    <col min="3333" max="3333" width="11.6640625" style="223" customWidth="1"/>
    <col min="3334" max="3334" width="9.1640625" style="223" customWidth="1"/>
    <col min="3335" max="3335" width="5" style="223" customWidth="1"/>
    <col min="3336" max="3336" width="77.83203125" style="223" customWidth="1"/>
    <col min="3337" max="3338" width="20" style="223" customWidth="1"/>
    <col min="3339" max="3339" width="1.6640625" style="223" customWidth="1"/>
    <col min="3340" max="3584" width="9.33203125" style="223"/>
    <col min="3585" max="3585" width="8.33203125" style="223" customWidth="1"/>
    <col min="3586" max="3586" width="1.6640625" style="223" customWidth="1"/>
    <col min="3587" max="3588" width="5" style="223" customWidth="1"/>
    <col min="3589" max="3589" width="11.6640625" style="223" customWidth="1"/>
    <col min="3590" max="3590" width="9.1640625" style="223" customWidth="1"/>
    <col min="3591" max="3591" width="5" style="223" customWidth="1"/>
    <col min="3592" max="3592" width="77.83203125" style="223" customWidth="1"/>
    <col min="3593" max="3594" width="20" style="223" customWidth="1"/>
    <col min="3595" max="3595" width="1.6640625" style="223" customWidth="1"/>
    <col min="3596" max="3840" width="9.33203125" style="223"/>
    <col min="3841" max="3841" width="8.33203125" style="223" customWidth="1"/>
    <col min="3842" max="3842" width="1.6640625" style="223" customWidth="1"/>
    <col min="3843" max="3844" width="5" style="223" customWidth="1"/>
    <col min="3845" max="3845" width="11.6640625" style="223" customWidth="1"/>
    <col min="3846" max="3846" width="9.1640625" style="223" customWidth="1"/>
    <col min="3847" max="3847" width="5" style="223" customWidth="1"/>
    <col min="3848" max="3848" width="77.83203125" style="223" customWidth="1"/>
    <col min="3849" max="3850" width="20" style="223" customWidth="1"/>
    <col min="3851" max="3851" width="1.6640625" style="223" customWidth="1"/>
    <col min="3852" max="4096" width="9.33203125" style="223"/>
    <col min="4097" max="4097" width="8.33203125" style="223" customWidth="1"/>
    <col min="4098" max="4098" width="1.6640625" style="223" customWidth="1"/>
    <col min="4099" max="4100" width="5" style="223" customWidth="1"/>
    <col min="4101" max="4101" width="11.6640625" style="223" customWidth="1"/>
    <col min="4102" max="4102" width="9.1640625" style="223" customWidth="1"/>
    <col min="4103" max="4103" width="5" style="223" customWidth="1"/>
    <col min="4104" max="4104" width="77.83203125" style="223" customWidth="1"/>
    <col min="4105" max="4106" width="20" style="223" customWidth="1"/>
    <col min="4107" max="4107" width="1.6640625" style="223" customWidth="1"/>
    <col min="4108" max="4352" width="9.33203125" style="223"/>
    <col min="4353" max="4353" width="8.33203125" style="223" customWidth="1"/>
    <col min="4354" max="4354" width="1.6640625" style="223" customWidth="1"/>
    <col min="4355" max="4356" width="5" style="223" customWidth="1"/>
    <col min="4357" max="4357" width="11.6640625" style="223" customWidth="1"/>
    <col min="4358" max="4358" width="9.1640625" style="223" customWidth="1"/>
    <col min="4359" max="4359" width="5" style="223" customWidth="1"/>
    <col min="4360" max="4360" width="77.83203125" style="223" customWidth="1"/>
    <col min="4361" max="4362" width="20" style="223" customWidth="1"/>
    <col min="4363" max="4363" width="1.6640625" style="223" customWidth="1"/>
    <col min="4364" max="4608" width="9.33203125" style="223"/>
    <col min="4609" max="4609" width="8.33203125" style="223" customWidth="1"/>
    <col min="4610" max="4610" width="1.6640625" style="223" customWidth="1"/>
    <col min="4611" max="4612" width="5" style="223" customWidth="1"/>
    <col min="4613" max="4613" width="11.6640625" style="223" customWidth="1"/>
    <col min="4614" max="4614" width="9.1640625" style="223" customWidth="1"/>
    <col min="4615" max="4615" width="5" style="223" customWidth="1"/>
    <col min="4616" max="4616" width="77.83203125" style="223" customWidth="1"/>
    <col min="4617" max="4618" width="20" style="223" customWidth="1"/>
    <col min="4619" max="4619" width="1.6640625" style="223" customWidth="1"/>
    <col min="4620" max="4864" width="9.33203125" style="223"/>
    <col min="4865" max="4865" width="8.33203125" style="223" customWidth="1"/>
    <col min="4866" max="4866" width="1.6640625" style="223" customWidth="1"/>
    <col min="4867" max="4868" width="5" style="223" customWidth="1"/>
    <col min="4869" max="4869" width="11.6640625" style="223" customWidth="1"/>
    <col min="4870" max="4870" width="9.1640625" style="223" customWidth="1"/>
    <col min="4871" max="4871" width="5" style="223" customWidth="1"/>
    <col min="4872" max="4872" width="77.83203125" style="223" customWidth="1"/>
    <col min="4873" max="4874" width="20" style="223" customWidth="1"/>
    <col min="4875" max="4875" width="1.6640625" style="223" customWidth="1"/>
    <col min="4876" max="5120" width="9.33203125" style="223"/>
    <col min="5121" max="5121" width="8.33203125" style="223" customWidth="1"/>
    <col min="5122" max="5122" width="1.6640625" style="223" customWidth="1"/>
    <col min="5123" max="5124" width="5" style="223" customWidth="1"/>
    <col min="5125" max="5125" width="11.6640625" style="223" customWidth="1"/>
    <col min="5126" max="5126" width="9.1640625" style="223" customWidth="1"/>
    <col min="5127" max="5127" width="5" style="223" customWidth="1"/>
    <col min="5128" max="5128" width="77.83203125" style="223" customWidth="1"/>
    <col min="5129" max="5130" width="20" style="223" customWidth="1"/>
    <col min="5131" max="5131" width="1.6640625" style="223" customWidth="1"/>
    <col min="5132" max="5376" width="9.33203125" style="223"/>
    <col min="5377" max="5377" width="8.33203125" style="223" customWidth="1"/>
    <col min="5378" max="5378" width="1.6640625" style="223" customWidth="1"/>
    <col min="5379" max="5380" width="5" style="223" customWidth="1"/>
    <col min="5381" max="5381" width="11.6640625" style="223" customWidth="1"/>
    <col min="5382" max="5382" width="9.1640625" style="223" customWidth="1"/>
    <col min="5383" max="5383" width="5" style="223" customWidth="1"/>
    <col min="5384" max="5384" width="77.83203125" style="223" customWidth="1"/>
    <col min="5385" max="5386" width="20" style="223" customWidth="1"/>
    <col min="5387" max="5387" width="1.6640625" style="223" customWidth="1"/>
    <col min="5388" max="5632" width="9.33203125" style="223"/>
    <col min="5633" max="5633" width="8.33203125" style="223" customWidth="1"/>
    <col min="5634" max="5634" width="1.6640625" style="223" customWidth="1"/>
    <col min="5635" max="5636" width="5" style="223" customWidth="1"/>
    <col min="5637" max="5637" width="11.6640625" style="223" customWidth="1"/>
    <col min="5638" max="5638" width="9.1640625" style="223" customWidth="1"/>
    <col min="5639" max="5639" width="5" style="223" customWidth="1"/>
    <col min="5640" max="5640" width="77.83203125" style="223" customWidth="1"/>
    <col min="5641" max="5642" width="20" style="223" customWidth="1"/>
    <col min="5643" max="5643" width="1.6640625" style="223" customWidth="1"/>
    <col min="5644" max="5888" width="9.33203125" style="223"/>
    <col min="5889" max="5889" width="8.33203125" style="223" customWidth="1"/>
    <col min="5890" max="5890" width="1.6640625" style="223" customWidth="1"/>
    <col min="5891" max="5892" width="5" style="223" customWidth="1"/>
    <col min="5893" max="5893" width="11.6640625" style="223" customWidth="1"/>
    <col min="5894" max="5894" width="9.1640625" style="223" customWidth="1"/>
    <col min="5895" max="5895" width="5" style="223" customWidth="1"/>
    <col min="5896" max="5896" width="77.83203125" style="223" customWidth="1"/>
    <col min="5897" max="5898" width="20" style="223" customWidth="1"/>
    <col min="5899" max="5899" width="1.6640625" style="223" customWidth="1"/>
    <col min="5900" max="6144" width="9.33203125" style="223"/>
    <col min="6145" max="6145" width="8.33203125" style="223" customWidth="1"/>
    <col min="6146" max="6146" width="1.6640625" style="223" customWidth="1"/>
    <col min="6147" max="6148" width="5" style="223" customWidth="1"/>
    <col min="6149" max="6149" width="11.6640625" style="223" customWidth="1"/>
    <col min="6150" max="6150" width="9.1640625" style="223" customWidth="1"/>
    <col min="6151" max="6151" width="5" style="223" customWidth="1"/>
    <col min="6152" max="6152" width="77.83203125" style="223" customWidth="1"/>
    <col min="6153" max="6154" width="20" style="223" customWidth="1"/>
    <col min="6155" max="6155" width="1.6640625" style="223" customWidth="1"/>
    <col min="6156" max="6400" width="9.33203125" style="223"/>
    <col min="6401" max="6401" width="8.33203125" style="223" customWidth="1"/>
    <col min="6402" max="6402" width="1.6640625" style="223" customWidth="1"/>
    <col min="6403" max="6404" width="5" style="223" customWidth="1"/>
    <col min="6405" max="6405" width="11.6640625" style="223" customWidth="1"/>
    <col min="6406" max="6406" width="9.1640625" style="223" customWidth="1"/>
    <col min="6407" max="6407" width="5" style="223" customWidth="1"/>
    <col min="6408" max="6408" width="77.83203125" style="223" customWidth="1"/>
    <col min="6409" max="6410" width="20" style="223" customWidth="1"/>
    <col min="6411" max="6411" width="1.6640625" style="223" customWidth="1"/>
    <col min="6412" max="6656" width="9.33203125" style="223"/>
    <col min="6657" max="6657" width="8.33203125" style="223" customWidth="1"/>
    <col min="6658" max="6658" width="1.6640625" style="223" customWidth="1"/>
    <col min="6659" max="6660" width="5" style="223" customWidth="1"/>
    <col min="6661" max="6661" width="11.6640625" style="223" customWidth="1"/>
    <col min="6662" max="6662" width="9.1640625" style="223" customWidth="1"/>
    <col min="6663" max="6663" width="5" style="223" customWidth="1"/>
    <col min="6664" max="6664" width="77.83203125" style="223" customWidth="1"/>
    <col min="6665" max="6666" width="20" style="223" customWidth="1"/>
    <col min="6667" max="6667" width="1.6640625" style="223" customWidth="1"/>
    <col min="6668" max="6912" width="9.33203125" style="223"/>
    <col min="6913" max="6913" width="8.33203125" style="223" customWidth="1"/>
    <col min="6914" max="6914" width="1.6640625" style="223" customWidth="1"/>
    <col min="6915" max="6916" width="5" style="223" customWidth="1"/>
    <col min="6917" max="6917" width="11.6640625" style="223" customWidth="1"/>
    <col min="6918" max="6918" width="9.1640625" style="223" customWidth="1"/>
    <col min="6919" max="6919" width="5" style="223" customWidth="1"/>
    <col min="6920" max="6920" width="77.83203125" style="223" customWidth="1"/>
    <col min="6921" max="6922" width="20" style="223" customWidth="1"/>
    <col min="6923" max="6923" width="1.6640625" style="223" customWidth="1"/>
    <col min="6924" max="7168" width="9.33203125" style="223"/>
    <col min="7169" max="7169" width="8.33203125" style="223" customWidth="1"/>
    <col min="7170" max="7170" width="1.6640625" style="223" customWidth="1"/>
    <col min="7171" max="7172" width="5" style="223" customWidth="1"/>
    <col min="7173" max="7173" width="11.6640625" style="223" customWidth="1"/>
    <col min="7174" max="7174" width="9.1640625" style="223" customWidth="1"/>
    <col min="7175" max="7175" width="5" style="223" customWidth="1"/>
    <col min="7176" max="7176" width="77.83203125" style="223" customWidth="1"/>
    <col min="7177" max="7178" width="20" style="223" customWidth="1"/>
    <col min="7179" max="7179" width="1.6640625" style="223" customWidth="1"/>
    <col min="7180" max="7424" width="9.33203125" style="223"/>
    <col min="7425" max="7425" width="8.33203125" style="223" customWidth="1"/>
    <col min="7426" max="7426" width="1.6640625" style="223" customWidth="1"/>
    <col min="7427" max="7428" width="5" style="223" customWidth="1"/>
    <col min="7429" max="7429" width="11.6640625" style="223" customWidth="1"/>
    <col min="7430" max="7430" width="9.1640625" style="223" customWidth="1"/>
    <col min="7431" max="7431" width="5" style="223" customWidth="1"/>
    <col min="7432" max="7432" width="77.83203125" style="223" customWidth="1"/>
    <col min="7433" max="7434" width="20" style="223" customWidth="1"/>
    <col min="7435" max="7435" width="1.6640625" style="223" customWidth="1"/>
    <col min="7436" max="7680" width="9.33203125" style="223"/>
    <col min="7681" max="7681" width="8.33203125" style="223" customWidth="1"/>
    <col min="7682" max="7682" width="1.6640625" style="223" customWidth="1"/>
    <col min="7683" max="7684" width="5" style="223" customWidth="1"/>
    <col min="7685" max="7685" width="11.6640625" style="223" customWidth="1"/>
    <col min="7686" max="7686" width="9.1640625" style="223" customWidth="1"/>
    <col min="7687" max="7687" width="5" style="223" customWidth="1"/>
    <col min="7688" max="7688" width="77.83203125" style="223" customWidth="1"/>
    <col min="7689" max="7690" width="20" style="223" customWidth="1"/>
    <col min="7691" max="7691" width="1.6640625" style="223" customWidth="1"/>
    <col min="7692" max="7936" width="9.33203125" style="223"/>
    <col min="7937" max="7937" width="8.33203125" style="223" customWidth="1"/>
    <col min="7938" max="7938" width="1.6640625" style="223" customWidth="1"/>
    <col min="7939" max="7940" width="5" style="223" customWidth="1"/>
    <col min="7941" max="7941" width="11.6640625" style="223" customWidth="1"/>
    <col min="7942" max="7942" width="9.1640625" style="223" customWidth="1"/>
    <col min="7943" max="7943" width="5" style="223" customWidth="1"/>
    <col min="7944" max="7944" width="77.83203125" style="223" customWidth="1"/>
    <col min="7945" max="7946" width="20" style="223" customWidth="1"/>
    <col min="7947" max="7947" width="1.6640625" style="223" customWidth="1"/>
    <col min="7948" max="8192" width="9.33203125" style="223"/>
    <col min="8193" max="8193" width="8.33203125" style="223" customWidth="1"/>
    <col min="8194" max="8194" width="1.6640625" style="223" customWidth="1"/>
    <col min="8195" max="8196" width="5" style="223" customWidth="1"/>
    <col min="8197" max="8197" width="11.6640625" style="223" customWidth="1"/>
    <col min="8198" max="8198" width="9.1640625" style="223" customWidth="1"/>
    <col min="8199" max="8199" width="5" style="223" customWidth="1"/>
    <col min="8200" max="8200" width="77.83203125" style="223" customWidth="1"/>
    <col min="8201" max="8202" width="20" style="223" customWidth="1"/>
    <col min="8203" max="8203" width="1.6640625" style="223" customWidth="1"/>
    <col min="8204" max="8448" width="9.33203125" style="223"/>
    <col min="8449" max="8449" width="8.33203125" style="223" customWidth="1"/>
    <col min="8450" max="8450" width="1.6640625" style="223" customWidth="1"/>
    <col min="8451" max="8452" width="5" style="223" customWidth="1"/>
    <col min="8453" max="8453" width="11.6640625" style="223" customWidth="1"/>
    <col min="8454" max="8454" width="9.1640625" style="223" customWidth="1"/>
    <col min="8455" max="8455" width="5" style="223" customWidth="1"/>
    <col min="8456" max="8456" width="77.83203125" style="223" customWidth="1"/>
    <col min="8457" max="8458" width="20" style="223" customWidth="1"/>
    <col min="8459" max="8459" width="1.6640625" style="223" customWidth="1"/>
    <col min="8460" max="8704" width="9.33203125" style="223"/>
    <col min="8705" max="8705" width="8.33203125" style="223" customWidth="1"/>
    <col min="8706" max="8706" width="1.6640625" style="223" customWidth="1"/>
    <col min="8707" max="8708" width="5" style="223" customWidth="1"/>
    <col min="8709" max="8709" width="11.6640625" style="223" customWidth="1"/>
    <col min="8710" max="8710" width="9.1640625" style="223" customWidth="1"/>
    <col min="8711" max="8711" width="5" style="223" customWidth="1"/>
    <col min="8712" max="8712" width="77.83203125" style="223" customWidth="1"/>
    <col min="8713" max="8714" width="20" style="223" customWidth="1"/>
    <col min="8715" max="8715" width="1.6640625" style="223" customWidth="1"/>
    <col min="8716" max="8960" width="9.33203125" style="223"/>
    <col min="8961" max="8961" width="8.33203125" style="223" customWidth="1"/>
    <col min="8962" max="8962" width="1.6640625" style="223" customWidth="1"/>
    <col min="8963" max="8964" width="5" style="223" customWidth="1"/>
    <col min="8965" max="8965" width="11.6640625" style="223" customWidth="1"/>
    <col min="8966" max="8966" width="9.1640625" style="223" customWidth="1"/>
    <col min="8967" max="8967" width="5" style="223" customWidth="1"/>
    <col min="8968" max="8968" width="77.83203125" style="223" customWidth="1"/>
    <col min="8969" max="8970" width="20" style="223" customWidth="1"/>
    <col min="8971" max="8971" width="1.6640625" style="223" customWidth="1"/>
    <col min="8972" max="9216" width="9.33203125" style="223"/>
    <col min="9217" max="9217" width="8.33203125" style="223" customWidth="1"/>
    <col min="9218" max="9218" width="1.6640625" style="223" customWidth="1"/>
    <col min="9219" max="9220" width="5" style="223" customWidth="1"/>
    <col min="9221" max="9221" width="11.6640625" style="223" customWidth="1"/>
    <col min="9222" max="9222" width="9.1640625" style="223" customWidth="1"/>
    <col min="9223" max="9223" width="5" style="223" customWidth="1"/>
    <col min="9224" max="9224" width="77.83203125" style="223" customWidth="1"/>
    <col min="9225" max="9226" width="20" style="223" customWidth="1"/>
    <col min="9227" max="9227" width="1.6640625" style="223" customWidth="1"/>
    <col min="9228" max="9472" width="9.33203125" style="223"/>
    <col min="9473" max="9473" width="8.33203125" style="223" customWidth="1"/>
    <col min="9474" max="9474" width="1.6640625" style="223" customWidth="1"/>
    <col min="9475" max="9476" width="5" style="223" customWidth="1"/>
    <col min="9477" max="9477" width="11.6640625" style="223" customWidth="1"/>
    <col min="9478" max="9478" width="9.1640625" style="223" customWidth="1"/>
    <col min="9479" max="9479" width="5" style="223" customWidth="1"/>
    <col min="9480" max="9480" width="77.83203125" style="223" customWidth="1"/>
    <col min="9481" max="9482" width="20" style="223" customWidth="1"/>
    <col min="9483" max="9483" width="1.6640625" style="223" customWidth="1"/>
    <col min="9484" max="9728" width="9.33203125" style="223"/>
    <col min="9729" max="9729" width="8.33203125" style="223" customWidth="1"/>
    <col min="9730" max="9730" width="1.6640625" style="223" customWidth="1"/>
    <col min="9731" max="9732" width="5" style="223" customWidth="1"/>
    <col min="9733" max="9733" width="11.6640625" style="223" customWidth="1"/>
    <col min="9734" max="9734" width="9.1640625" style="223" customWidth="1"/>
    <col min="9735" max="9735" width="5" style="223" customWidth="1"/>
    <col min="9736" max="9736" width="77.83203125" style="223" customWidth="1"/>
    <col min="9737" max="9738" width="20" style="223" customWidth="1"/>
    <col min="9739" max="9739" width="1.6640625" style="223" customWidth="1"/>
    <col min="9740" max="9984" width="9.33203125" style="223"/>
    <col min="9985" max="9985" width="8.33203125" style="223" customWidth="1"/>
    <col min="9986" max="9986" width="1.6640625" style="223" customWidth="1"/>
    <col min="9987" max="9988" width="5" style="223" customWidth="1"/>
    <col min="9989" max="9989" width="11.6640625" style="223" customWidth="1"/>
    <col min="9990" max="9990" width="9.1640625" style="223" customWidth="1"/>
    <col min="9991" max="9991" width="5" style="223" customWidth="1"/>
    <col min="9992" max="9992" width="77.83203125" style="223" customWidth="1"/>
    <col min="9993" max="9994" width="20" style="223" customWidth="1"/>
    <col min="9995" max="9995" width="1.6640625" style="223" customWidth="1"/>
    <col min="9996" max="10240" width="9.33203125" style="223"/>
    <col min="10241" max="10241" width="8.33203125" style="223" customWidth="1"/>
    <col min="10242" max="10242" width="1.6640625" style="223" customWidth="1"/>
    <col min="10243" max="10244" width="5" style="223" customWidth="1"/>
    <col min="10245" max="10245" width="11.6640625" style="223" customWidth="1"/>
    <col min="10246" max="10246" width="9.1640625" style="223" customWidth="1"/>
    <col min="10247" max="10247" width="5" style="223" customWidth="1"/>
    <col min="10248" max="10248" width="77.83203125" style="223" customWidth="1"/>
    <col min="10249" max="10250" width="20" style="223" customWidth="1"/>
    <col min="10251" max="10251" width="1.6640625" style="223" customWidth="1"/>
    <col min="10252" max="10496" width="9.33203125" style="223"/>
    <col min="10497" max="10497" width="8.33203125" style="223" customWidth="1"/>
    <col min="10498" max="10498" width="1.6640625" style="223" customWidth="1"/>
    <col min="10499" max="10500" width="5" style="223" customWidth="1"/>
    <col min="10501" max="10501" width="11.6640625" style="223" customWidth="1"/>
    <col min="10502" max="10502" width="9.1640625" style="223" customWidth="1"/>
    <col min="10503" max="10503" width="5" style="223" customWidth="1"/>
    <col min="10504" max="10504" width="77.83203125" style="223" customWidth="1"/>
    <col min="10505" max="10506" width="20" style="223" customWidth="1"/>
    <col min="10507" max="10507" width="1.6640625" style="223" customWidth="1"/>
    <col min="10508" max="10752" width="9.33203125" style="223"/>
    <col min="10753" max="10753" width="8.33203125" style="223" customWidth="1"/>
    <col min="10754" max="10754" width="1.6640625" style="223" customWidth="1"/>
    <col min="10755" max="10756" width="5" style="223" customWidth="1"/>
    <col min="10757" max="10757" width="11.6640625" style="223" customWidth="1"/>
    <col min="10758" max="10758" width="9.1640625" style="223" customWidth="1"/>
    <col min="10759" max="10759" width="5" style="223" customWidth="1"/>
    <col min="10760" max="10760" width="77.83203125" style="223" customWidth="1"/>
    <col min="10761" max="10762" width="20" style="223" customWidth="1"/>
    <col min="10763" max="10763" width="1.6640625" style="223" customWidth="1"/>
    <col min="10764" max="11008" width="9.33203125" style="223"/>
    <col min="11009" max="11009" width="8.33203125" style="223" customWidth="1"/>
    <col min="11010" max="11010" width="1.6640625" style="223" customWidth="1"/>
    <col min="11011" max="11012" width="5" style="223" customWidth="1"/>
    <col min="11013" max="11013" width="11.6640625" style="223" customWidth="1"/>
    <col min="11014" max="11014" width="9.1640625" style="223" customWidth="1"/>
    <col min="11015" max="11015" width="5" style="223" customWidth="1"/>
    <col min="11016" max="11016" width="77.83203125" style="223" customWidth="1"/>
    <col min="11017" max="11018" width="20" style="223" customWidth="1"/>
    <col min="11019" max="11019" width="1.6640625" style="223" customWidth="1"/>
    <col min="11020" max="11264" width="9.33203125" style="223"/>
    <col min="11265" max="11265" width="8.33203125" style="223" customWidth="1"/>
    <col min="11266" max="11266" width="1.6640625" style="223" customWidth="1"/>
    <col min="11267" max="11268" width="5" style="223" customWidth="1"/>
    <col min="11269" max="11269" width="11.6640625" style="223" customWidth="1"/>
    <col min="11270" max="11270" width="9.1640625" style="223" customWidth="1"/>
    <col min="11271" max="11271" width="5" style="223" customWidth="1"/>
    <col min="11272" max="11272" width="77.83203125" style="223" customWidth="1"/>
    <col min="11273" max="11274" width="20" style="223" customWidth="1"/>
    <col min="11275" max="11275" width="1.6640625" style="223" customWidth="1"/>
    <col min="11276" max="11520" width="9.33203125" style="223"/>
    <col min="11521" max="11521" width="8.33203125" style="223" customWidth="1"/>
    <col min="11522" max="11522" width="1.6640625" style="223" customWidth="1"/>
    <col min="11523" max="11524" width="5" style="223" customWidth="1"/>
    <col min="11525" max="11525" width="11.6640625" style="223" customWidth="1"/>
    <col min="11526" max="11526" width="9.1640625" style="223" customWidth="1"/>
    <col min="11527" max="11527" width="5" style="223" customWidth="1"/>
    <col min="11528" max="11528" width="77.83203125" style="223" customWidth="1"/>
    <col min="11529" max="11530" width="20" style="223" customWidth="1"/>
    <col min="11531" max="11531" width="1.6640625" style="223" customWidth="1"/>
    <col min="11532" max="11776" width="9.33203125" style="223"/>
    <col min="11777" max="11777" width="8.33203125" style="223" customWidth="1"/>
    <col min="11778" max="11778" width="1.6640625" style="223" customWidth="1"/>
    <col min="11779" max="11780" width="5" style="223" customWidth="1"/>
    <col min="11781" max="11781" width="11.6640625" style="223" customWidth="1"/>
    <col min="11782" max="11782" width="9.1640625" style="223" customWidth="1"/>
    <col min="11783" max="11783" width="5" style="223" customWidth="1"/>
    <col min="11784" max="11784" width="77.83203125" style="223" customWidth="1"/>
    <col min="11785" max="11786" width="20" style="223" customWidth="1"/>
    <col min="11787" max="11787" width="1.6640625" style="223" customWidth="1"/>
    <col min="11788" max="12032" width="9.33203125" style="223"/>
    <col min="12033" max="12033" width="8.33203125" style="223" customWidth="1"/>
    <col min="12034" max="12034" width="1.6640625" style="223" customWidth="1"/>
    <col min="12035" max="12036" width="5" style="223" customWidth="1"/>
    <col min="12037" max="12037" width="11.6640625" style="223" customWidth="1"/>
    <col min="12038" max="12038" width="9.1640625" style="223" customWidth="1"/>
    <col min="12039" max="12039" width="5" style="223" customWidth="1"/>
    <col min="12040" max="12040" width="77.83203125" style="223" customWidth="1"/>
    <col min="12041" max="12042" width="20" style="223" customWidth="1"/>
    <col min="12043" max="12043" width="1.6640625" style="223" customWidth="1"/>
    <col min="12044" max="12288" width="9.33203125" style="223"/>
    <col min="12289" max="12289" width="8.33203125" style="223" customWidth="1"/>
    <col min="12290" max="12290" width="1.6640625" style="223" customWidth="1"/>
    <col min="12291" max="12292" width="5" style="223" customWidth="1"/>
    <col min="12293" max="12293" width="11.6640625" style="223" customWidth="1"/>
    <col min="12294" max="12294" width="9.1640625" style="223" customWidth="1"/>
    <col min="12295" max="12295" width="5" style="223" customWidth="1"/>
    <col min="12296" max="12296" width="77.83203125" style="223" customWidth="1"/>
    <col min="12297" max="12298" width="20" style="223" customWidth="1"/>
    <col min="12299" max="12299" width="1.6640625" style="223" customWidth="1"/>
    <col min="12300" max="12544" width="9.33203125" style="223"/>
    <col min="12545" max="12545" width="8.33203125" style="223" customWidth="1"/>
    <col min="12546" max="12546" width="1.6640625" style="223" customWidth="1"/>
    <col min="12547" max="12548" width="5" style="223" customWidth="1"/>
    <col min="12549" max="12549" width="11.6640625" style="223" customWidth="1"/>
    <col min="12550" max="12550" width="9.1640625" style="223" customWidth="1"/>
    <col min="12551" max="12551" width="5" style="223" customWidth="1"/>
    <col min="12552" max="12552" width="77.83203125" style="223" customWidth="1"/>
    <col min="12553" max="12554" width="20" style="223" customWidth="1"/>
    <col min="12555" max="12555" width="1.6640625" style="223" customWidth="1"/>
    <col min="12556" max="12800" width="9.33203125" style="223"/>
    <col min="12801" max="12801" width="8.33203125" style="223" customWidth="1"/>
    <col min="12802" max="12802" width="1.6640625" style="223" customWidth="1"/>
    <col min="12803" max="12804" width="5" style="223" customWidth="1"/>
    <col min="12805" max="12805" width="11.6640625" style="223" customWidth="1"/>
    <col min="12806" max="12806" width="9.1640625" style="223" customWidth="1"/>
    <col min="12807" max="12807" width="5" style="223" customWidth="1"/>
    <col min="12808" max="12808" width="77.83203125" style="223" customWidth="1"/>
    <col min="12809" max="12810" width="20" style="223" customWidth="1"/>
    <col min="12811" max="12811" width="1.6640625" style="223" customWidth="1"/>
    <col min="12812" max="13056" width="9.33203125" style="223"/>
    <col min="13057" max="13057" width="8.33203125" style="223" customWidth="1"/>
    <col min="13058" max="13058" width="1.6640625" style="223" customWidth="1"/>
    <col min="13059" max="13060" width="5" style="223" customWidth="1"/>
    <col min="13061" max="13061" width="11.6640625" style="223" customWidth="1"/>
    <col min="13062" max="13062" width="9.1640625" style="223" customWidth="1"/>
    <col min="13063" max="13063" width="5" style="223" customWidth="1"/>
    <col min="13064" max="13064" width="77.83203125" style="223" customWidth="1"/>
    <col min="13065" max="13066" width="20" style="223" customWidth="1"/>
    <col min="13067" max="13067" width="1.6640625" style="223" customWidth="1"/>
    <col min="13068" max="13312" width="9.33203125" style="223"/>
    <col min="13313" max="13313" width="8.33203125" style="223" customWidth="1"/>
    <col min="13314" max="13314" width="1.6640625" style="223" customWidth="1"/>
    <col min="13315" max="13316" width="5" style="223" customWidth="1"/>
    <col min="13317" max="13317" width="11.6640625" style="223" customWidth="1"/>
    <col min="13318" max="13318" width="9.1640625" style="223" customWidth="1"/>
    <col min="13319" max="13319" width="5" style="223" customWidth="1"/>
    <col min="13320" max="13320" width="77.83203125" style="223" customWidth="1"/>
    <col min="13321" max="13322" width="20" style="223" customWidth="1"/>
    <col min="13323" max="13323" width="1.6640625" style="223" customWidth="1"/>
    <col min="13324" max="13568" width="9.33203125" style="223"/>
    <col min="13569" max="13569" width="8.33203125" style="223" customWidth="1"/>
    <col min="13570" max="13570" width="1.6640625" style="223" customWidth="1"/>
    <col min="13571" max="13572" width="5" style="223" customWidth="1"/>
    <col min="13573" max="13573" width="11.6640625" style="223" customWidth="1"/>
    <col min="13574" max="13574" width="9.1640625" style="223" customWidth="1"/>
    <col min="13575" max="13575" width="5" style="223" customWidth="1"/>
    <col min="13576" max="13576" width="77.83203125" style="223" customWidth="1"/>
    <col min="13577" max="13578" width="20" style="223" customWidth="1"/>
    <col min="13579" max="13579" width="1.6640625" style="223" customWidth="1"/>
    <col min="13580" max="13824" width="9.33203125" style="223"/>
    <col min="13825" max="13825" width="8.33203125" style="223" customWidth="1"/>
    <col min="13826" max="13826" width="1.6640625" style="223" customWidth="1"/>
    <col min="13827" max="13828" width="5" style="223" customWidth="1"/>
    <col min="13829" max="13829" width="11.6640625" style="223" customWidth="1"/>
    <col min="13830" max="13830" width="9.1640625" style="223" customWidth="1"/>
    <col min="13831" max="13831" width="5" style="223" customWidth="1"/>
    <col min="13832" max="13832" width="77.83203125" style="223" customWidth="1"/>
    <col min="13833" max="13834" width="20" style="223" customWidth="1"/>
    <col min="13835" max="13835" width="1.6640625" style="223" customWidth="1"/>
    <col min="13836" max="14080" width="9.33203125" style="223"/>
    <col min="14081" max="14081" width="8.33203125" style="223" customWidth="1"/>
    <col min="14082" max="14082" width="1.6640625" style="223" customWidth="1"/>
    <col min="14083" max="14084" width="5" style="223" customWidth="1"/>
    <col min="14085" max="14085" width="11.6640625" style="223" customWidth="1"/>
    <col min="14086" max="14086" width="9.1640625" style="223" customWidth="1"/>
    <col min="14087" max="14087" width="5" style="223" customWidth="1"/>
    <col min="14088" max="14088" width="77.83203125" style="223" customWidth="1"/>
    <col min="14089" max="14090" width="20" style="223" customWidth="1"/>
    <col min="14091" max="14091" width="1.6640625" style="223" customWidth="1"/>
    <col min="14092" max="14336" width="9.33203125" style="223"/>
    <col min="14337" max="14337" width="8.33203125" style="223" customWidth="1"/>
    <col min="14338" max="14338" width="1.6640625" style="223" customWidth="1"/>
    <col min="14339" max="14340" width="5" style="223" customWidth="1"/>
    <col min="14341" max="14341" width="11.6640625" style="223" customWidth="1"/>
    <col min="14342" max="14342" width="9.1640625" style="223" customWidth="1"/>
    <col min="14343" max="14343" width="5" style="223" customWidth="1"/>
    <col min="14344" max="14344" width="77.83203125" style="223" customWidth="1"/>
    <col min="14345" max="14346" width="20" style="223" customWidth="1"/>
    <col min="14347" max="14347" width="1.6640625" style="223" customWidth="1"/>
    <col min="14348" max="14592" width="9.33203125" style="223"/>
    <col min="14593" max="14593" width="8.33203125" style="223" customWidth="1"/>
    <col min="14594" max="14594" width="1.6640625" style="223" customWidth="1"/>
    <col min="14595" max="14596" width="5" style="223" customWidth="1"/>
    <col min="14597" max="14597" width="11.6640625" style="223" customWidth="1"/>
    <col min="14598" max="14598" width="9.1640625" style="223" customWidth="1"/>
    <col min="14599" max="14599" width="5" style="223" customWidth="1"/>
    <col min="14600" max="14600" width="77.83203125" style="223" customWidth="1"/>
    <col min="14601" max="14602" width="20" style="223" customWidth="1"/>
    <col min="14603" max="14603" width="1.6640625" style="223" customWidth="1"/>
    <col min="14604" max="14848" width="9.33203125" style="223"/>
    <col min="14849" max="14849" width="8.33203125" style="223" customWidth="1"/>
    <col min="14850" max="14850" width="1.6640625" style="223" customWidth="1"/>
    <col min="14851" max="14852" width="5" style="223" customWidth="1"/>
    <col min="14853" max="14853" width="11.6640625" style="223" customWidth="1"/>
    <col min="14854" max="14854" width="9.1640625" style="223" customWidth="1"/>
    <col min="14855" max="14855" width="5" style="223" customWidth="1"/>
    <col min="14856" max="14856" width="77.83203125" style="223" customWidth="1"/>
    <col min="14857" max="14858" width="20" style="223" customWidth="1"/>
    <col min="14859" max="14859" width="1.6640625" style="223" customWidth="1"/>
    <col min="14860" max="15104" width="9.33203125" style="223"/>
    <col min="15105" max="15105" width="8.33203125" style="223" customWidth="1"/>
    <col min="15106" max="15106" width="1.6640625" style="223" customWidth="1"/>
    <col min="15107" max="15108" width="5" style="223" customWidth="1"/>
    <col min="15109" max="15109" width="11.6640625" style="223" customWidth="1"/>
    <col min="15110" max="15110" width="9.1640625" style="223" customWidth="1"/>
    <col min="15111" max="15111" width="5" style="223" customWidth="1"/>
    <col min="15112" max="15112" width="77.83203125" style="223" customWidth="1"/>
    <col min="15113" max="15114" width="20" style="223" customWidth="1"/>
    <col min="15115" max="15115" width="1.6640625" style="223" customWidth="1"/>
    <col min="15116" max="15360" width="9.33203125" style="223"/>
    <col min="15361" max="15361" width="8.33203125" style="223" customWidth="1"/>
    <col min="15362" max="15362" width="1.6640625" style="223" customWidth="1"/>
    <col min="15363" max="15364" width="5" style="223" customWidth="1"/>
    <col min="15365" max="15365" width="11.6640625" style="223" customWidth="1"/>
    <col min="15366" max="15366" width="9.1640625" style="223" customWidth="1"/>
    <col min="15367" max="15367" width="5" style="223" customWidth="1"/>
    <col min="15368" max="15368" width="77.83203125" style="223" customWidth="1"/>
    <col min="15369" max="15370" width="20" style="223" customWidth="1"/>
    <col min="15371" max="15371" width="1.6640625" style="223" customWidth="1"/>
    <col min="15372" max="15616" width="9.33203125" style="223"/>
    <col min="15617" max="15617" width="8.33203125" style="223" customWidth="1"/>
    <col min="15618" max="15618" width="1.6640625" style="223" customWidth="1"/>
    <col min="15619" max="15620" width="5" style="223" customWidth="1"/>
    <col min="15621" max="15621" width="11.6640625" style="223" customWidth="1"/>
    <col min="15622" max="15622" width="9.1640625" style="223" customWidth="1"/>
    <col min="15623" max="15623" width="5" style="223" customWidth="1"/>
    <col min="15624" max="15624" width="77.83203125" style="223" customWidth="1"/>
    <col min="15625" max="15626" width="20" style="223" customWidth="1"/>
    <col min="15627" max="15627" width="1.6640625" style="223" customWidth="1"/>
    <col min="15628" max="15872" width="9.33203125" style="223"/>
    <col min="15873" max="15873" width="8.33203125" style="223" customWidth="1"/>
    <col min="15874" max="15874" width="1.6640625" style="223" customWidth="1"/>
    <col min="15875" max="15876" width="5" style="223" customWidth="1"/>
    <col min="15877" max="15877" width="11.6640625" style="223" customWidth="1"/>
    <col min="15878" max="15878" width="9.1640625" style="223" customWidth="1"/>
    <col min="15879" max="15879" width="5" style="223" customWidth="1"/>
    <col min="15880" max="15880" width="77.83203125" style="223" customWidth="1"/>
    <col min="15881" max="15882" width="20" style="223" customWidth="1"/>
    <col min="15883" max="15883" width="1.6640625" style="223" customWidth="1"/>
    <col min="15884" max="16128" width="9.33203125" style="223"/>
    <col min="16129" max="16129" width="8.33203125" style="223" customWidth="1"/>
    <col min="16130" max="16130" width="1.6640625" style="223" customWidth="1"/>
    <col min="16131" max="16132" width="5" style="223" customWidth="1"/>
    <col min="16133" max="16133" width="11.6640625" style="223" customWidth="1"/>
    <col min="16134" max="16134" width="9.1640625" style="223" customWidth="1"/>
    <col min="16135" max="16135" width="5" style="223" customWidth="1"/>
    <col min="16136" max="16136" width="77.83203125" style="223" customWidth="1"/>
    <col min="16137" max="16138" width="20" style="223" customWidth="1"/>
    <col min="16139" max="16139" width="1.6640625" style="223" customWidth="1"/>
    <col min="16140" max="16384" width="9.33203125" style="223"/>
  </cols>
  <sheetData>
    <row r="1" spans="2:11" ht="37.5" customHeight="1" x14ac:dyDescent="0.3"/>
    <row r="2" spans="2:11" ht="7.5" customHeight="1" x14ac:dyDescent="0.3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229" customFormat="1" ht="45" customHeight="1" x14ac:dyDescent="0.3">
      <c r="B3" s="227"/>
      <c r="C3" s="346" t="s">
        <v>722</v>
      </c>
      <c r="D3" s="346"/>
      <c r="E3" s="346"/>
      <c r="F3" s="346"/>
      <c r="G3" s="346"/>
      <c r="H3" s="346"/>
      <c r="I3" s="346"/>
      <c r="J3" s="346"/>
      <c r="K3" s="228"/>
    </row>
    <row r="4" spans="2:11" ht="25.5" customHeight="1" x14ac:dyDescent="0.3">
      <c r="B4" s="230"/>
      <c r="C4" s="351" t="s">
        <v>723</v>
      </c>
      <c r="D4" s="351"/>
      <c r="E4" s="351"/>
      <c r="F4" s="351"/>
      <c r="G4" s="351"/>
      <c r="H4" s="351"/>
      <c r="I4" s="351"/>
      <c r="J4" s="351"/>
      <c r="K4" s="231"/>
    </row>
    <row r="5" spans="2:11" ht="5.25" customHeight="1" x14ac:dyDescent="0.3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ht="15" customHeight="1" x14ac:dyDescent="0.3">
      <c r="B6" s="230"/>
      <c r="C6" s="348" t="s">
        <v>724</v>
      </c>
      <c r="D6" s="348"/>
      <c r="E6" s="348"/>
      <c r="F6" s="348"/>
      <c r="G6" s="348"/>
      <c r="H6" s="348"/>
      <c r="I6" s="348"/>
      <c r="J6" s="348"/>
      <c r="K6" s="231"/>
    </row>
    <row r="7" spans="2:11" ht="15" customHeight="1" x14ac:dyDescent="0.3">
      <c r="B7" s="233"/>
      <c r="C7" s="348" t="s">
        <v>725</v>
      </c>
      <c r="D7" s="348"/>
      <c r="E7" s="348"/>
      <c r="F7" s="348"/>
      <c r="G7" s="348"/>
      <c r="H7" s="348"/>
      <c r="I7" s="348"/>
      <c r="J7" s="348"/>
      <c r="K7" s="231"/>
    </row>
    <row r="8" spans="2:11" ht="12.75" customHeight="1" x14ac:dyDescent="0.3">
      <c r="B8" s="233"/>
      <c r="C8" s="234"/>
      <c r="D8" s="234"/>
      <c r="E8" s="234"/>
      <c r="F8" s="234"/>
      <c r="G8" s="234"/>
      <c r="H8" s="234"/>
      <c r="I8" s="234"/>
      <c r="J8" s="234"/>
      <c r="K8" s="231"/>
    </row>
    <row r="9" spans="2:11" ht="15" customHeight="1" x14ac:dyDescent="0.3">
      <c r="B9" s="233"/>
      <c r="C9" s="348" t="s">
        <v>726</v>
      </c>
      <c r="D9" s="348"/>
      <c r="E9" s="348"/>
      <c r="F9" s="348"/>
      <c r="G9" s="348"/>
      <c r="H9" s="348"/>
      <c r="I9" s="348"/>
      <c r="J9" s="348"/>
      <c r="K9" s="231"/>
    </row>
    <row r="10" spans="2:11" ht="15" customHeight="1" x14ac:dyDescent="0.3">
      <c r="B10" s="233"/>
      <c r="C10" s="234"/>
      <c r="D10" s="348" t="s">
        <v>727</v>
      </c>
      <c r="E10" s="348"/>
      <c r="F10" s="348"/>
      <c r="G10" s="348"/>
      <c r="H10" s="348"/>
      <c r="I10" s="348"/>
      <c r="J10" s="348"/>
      <c r="K10" s="231"/>
    </row>
    <row r="11" spans="2:11" ht="15" customHeight="1" x14ac:dyDescent="0.3">
      <c r="B11" s="233"/>
      <c r="C11" s="235"/>
      <c r="D11" s="348" t="s">
        <v>728</v>
      </c>
      <c r="E11" s="348"/>
      <c r="F11" s="348"/>
      <c r="G11" s="348"/>
      <c r="H11" s="348"/>
      <c r="I11" s="348"/>
      <c r="J11" s="348"/>
      <c r="K11" s="231"/>
    </row>
    <row r="12" spans="2:11" ht="12.75" customHeight="1" x14ac:dyDescent="0.3">
      <c r="B12" s="233"/>
      <c r="C12" s="235"/>
      <c r="D12" s="235"/>
      <c r="E12" s="235"/>
      <c r="F12" s="235"/>
      <c r="G12" s="235"/>
      <c r="H12" s="235"/>
      <c r="I12" s="235"/>
      <c r="J12" s="235"/>
      <c r="K12" s="231"/>
    </row>
    <row r="13" spans="2:11" ht="15" customHeight="1" x14ac:dyDescent="0.3">
      <c r="B13" s="233"/>
      <c r="C13" s="235"/>
      <c r="D13" s="348" t="s">
        <v>729</v>
      </c>
      <c r="E13" s="348"/>
      <c r="F13" s="348"/>
      <c r="G13" s="348"/>
      <c r="H13" s="348"/>
      <c r="I13" s="348"/>
      <c r="J13" s="348"/>
      <c r="K13" s="231"/>
    </row>
    <row r="14" spans="2:11" ht="15" customHeight="1" x14ac:dyDescent="0.3">
      <c r="B14" s="233"/>
      <c r="C14" s="235"/>
      <c r="D14" s="348" t="s">
        <v>730</v>
      </c>
      <c r="E14" s="348"/>
      <c r="F14" s="348"/>
      <c r="G14" s="348"/>
      <c r="H14" s="348"/>
      <c r="I14" s="348"/>
      <c r="J14" s="348"/>
      <c r="K14" s="231"/>
    </row>
    <row r="15" spans="2:11" ht="15" customHeight="1" x14ac:dyDescent="0.3">
      <c r="B15" s="233"/>
      <c r="C15" s="235"/>
      <c r="D15" s="348" t="s">
        <v>731</v>
      </c>
      <c r="E15" s="348"/>
      <c r="F15" s="348"/>
      <c r="G15" s="348"/>
      <c r="H15" s="348"/>
      <c r="I15" s="348"/>
      <c r="J15" s="348"/>
      <c r="K15" s="231"/>
    </row>
    <row r="16" spans="2:11" ht="15" customHeight="1" x14ac:dyDescent="0.3">
      <c r="B16" s="233"/>
      <c r="C16" s="235"/>
      <c r="D16" s="235"/>
      <c r="E16" s="236" t="s">
        <v>76</v>
      </c>
      <c r="F16" s="348" t="s">
        <v>732</v>
      </c>
      <c r="G16" s="348"/>
      <c r="H16" s="348"/>
      <c r="I16" s="348"/>
      <c r="J16" s="348"/>
      <c r="K16" s="231"/>
    </row>
    <row r="17" spans="2:11" ht="15" customHeight="1" x14ac:dyDescent="0.3">
      <c r="B17" s="233"/>
      <c r="C17" s="235"/>
      <c r="D17" s="235"/>
      <c r="E17" s="236" t="s">
        <v>733</v>
      </c>
      <c r="F17" s="348" t="s">
        <v>734</v>
      </c>
      <c r="G17" s="348"/>
      <c r="H17" s="348"/>
      <c r="I17" s="348"/>
      <c r="J17" s="348"/>
      <c r="K17" s="231"/>
    </row>
    <row r="18" spans="2:11" ht="15" customHeight="1" x14ac:dyDescent="0.3">
      <c r="B18" s="233"/>
      <c r="C18" s="235"/>
      <c r="D18" s="235"/>
      <c r="E18" s="236" t="s">
        <v>735</v>
      </c>
      <c r="F18" s="348" t="s">
        <v>736</v>
      </c>
      <c r="G18" s="348"/>
      <c r="H18" s="348"/>
      <c r="I18" s="348"/>
      <c r="J18" s="348"/>
      <c r="K18" s="231"/>
    </row>
    <row r="19" spans="2:11" ht="15" customHeight="1" x14ac:dyDescent="0.3">
      <c r="B19" s="233"/>
      <c r="C19" s="235"/>
      <c r="D19" s="235"/>
      <c r="E19" s="236" t="s">
        <v>737</v>
      </c>
      <c r="F19" s="348" t="s">
        <v>738</v>
      </c>
      <c r="G19" s="348"/>
      <c r="H19" s="348"/>
      <c r="I19" s="348"/>
      <c r="J19" s="348"/>
      <c r="K19" s="231"/>
    </row>
    <row r="20" spans="2:11" ht="15" customHeight="1" x14ac:dyDescent="0.3">
      <c r="B20" s="233"/>
      <c r="C20" s="235"/>
      <c r="D20" s="235"/>
      <c r="E20" s="236" t="s">
        <v>739</v>
      </c>
      <c r="F20" s="348" t="s">
        <v>740</v>
      </c>
      <c r="G20" s="348"/>
      <c r="H20" s="348"/>
      <c r="I20" s="348"/>
      <c r="J20" s="348"/>
      <c r="K20" s="231"/>
    </row>
    <row r="21" spans="2:11" ht="15" customHeight="1" x14ac:dyDescent="0.3">
      <c r="B21" s="233"/>
      <c r="C21" s="235"/>
      <c r="D21" s="235"/>
      <c r="E21" s="236" t="s">
        <v>741</v>
      </c>
      <c r="F21" s="348" t="s">
        <v>742</v>
      </c>
      <c r="G21" s="348"/>
      <c r="H21" s="348"/>
      <c r="I21" s="348"/>
      <c r="J21" s="348"/>
      <c r="K21" s="231"/>
    </row>
    <row r="22" spans="2:11" ht="12.75" customHeight="1" x14ac:dyDescent="0.3">
      <c r="B22" s="233"/>
      <c r="C22" s="235"/>
      <c r="D22" s="235"/>
      <c r="E22" s="235"/>
      <c r="F22" s="235"/>
      <c r="G22" s="235"/>
      <c r="H22" s="235"/>
      <c r="I22" s="235"/>
      <c r="J22" s="235"/>
      <c r="K22" s="231"/>
    </row>
    <row r="23" spans="2:11" ht="15" customHeight="1" x14ac:dyDescent="0.3">
      <c r="B23" s="233"/>
      <c r="C23" s="348" t="s">
        <v>743</v>
      </c>
      <c r="D23" s="348"/>
      <c r="E23" s="348"/>
      <c r="F23" s="348"/>
      <c r="G23" s="348"/>
      <c r="H23" s="348"/>
      <c r="I23" s="348"/>
      <c r="J23" s="348"/>
      <c r="K23" s="231"/>
    </row>
    <row r="24" spans="2:11" ht="15" customHeight="1" x14ac:dyDescent="0.3">
      <c r="B24" s="233"/>
      <c r="C24" s="348" t="s">
        <v>744</v>
      </c>
      <c r="D24" s="348"/>
      <c r="E24" s="348"/>
      <c r="F24" s="348"/>
      <c r="G24" s="348"/>
      <c r="H24" s="348"/>
      <c r="I24" s="348"/>
      <c r="J24" s="348"/>
      <c r="K24" s="231"/>
    </row>
    <row r="25" spans="2:11" ht="15" customHeight="1" x14ac:dyDescent="0.3">
      <c r="B25" s="233"/>
      <c r="C25" s="234"/>
      <c r="D25" s="348" t="s">
        <v>745</v>
      </c>
      <c r="E25" s="348"/>
      <c r="F25" s="348"/>
      <c r="G25" s="348"/>
      <c r="H25" s="348"/>
      <c r="I25" s="348"/>
      <c r="J25" s="348"/>
      <c r="K25" s="231"/>
    </row>
    <row r="26" spans="2:11" ht="15" customHeight="1" x14ac:dyDescent="0.3">
      <c r="B26" s="233"/>
      <c r="C26" s="235"/>
      <c r="D26" s="348" t="s">
        <v>746</v>
      </c>
      <c r="E26" s="348"/>
      <c r="F26" s="348"/>
      <c r="G26" s="348"/>
      <c r="H26" s="348"/>
      <c r="I26" s="348"/>
      <c r="J26" s="348"/>
      <c r="K26" s="231"/>
    </row>
    <row r="27" spans="2:11" ht="12.75" customHeight="1" x14ac:dyDescent="0.3">
      <c r="B27" s="233"/>
      <c r="C27" s="235"/>
      <c r="D27" s="235"/>
      <c r="E27" s="235"/>
      <c r="F27" s="235"/>
      <c r="G27" s="235"/>
      <c r="H27" s="235"/>
      <c r="I27" s="235"/>
      <c r="J27" s="235"/>
      <c r="K27" s="231"/>
    </row>
    <row r="28" spans="2:11" ht="15" customHeight="1" x14ac:dyDescent="0.3">
      <c r="B28" s="233"/>
      <c r="C28" s="235"/>
      <c r="D28" s="348" t="s">
        <v>747</v>
      </c>
      <c r="E28" s="348"/>
      <c r="F28" s="348"/>
      <c r="G28" s="348"/>
      <c r="H28" s="348"/>
      <c r="I28" s="348"/>
      <c r="J28" s="348"/>
      <c r="K28" s="231"/>
    </row>
    <row r="29" spans="2:11" ht="15" customHeight="1" x14ac:dyDescent="0.3">
      <c r="B29" s="233"/>
      <c r="C29" s="235"/>
      <c r="D29" s="348" t="s">
        <v>748</v>
      </c>
      <c r="E29" s="348"/>
      <c r="F29" s="348"/>
      <c r="G29" s="348"/>
      <c r="H29" s="348"/>
      <c r="I29" s="348"/>
      <c r="J29" s="348"/>
      <c r="K29" s="231"/>
    </row>
    <row r="30" spans="2:11" ht="12.75" customHeight="1" x14ac:dyDescent="0.3">
      <c r="B30" s="233"/>
      <c r="C30" s="235"/>
      <c r="D30" s="235"/>
      <c r="E30" s="235"/>
      <c r="F30" s="235"/>
      <c r="G30" s="235"/>
      <c r="H30" s="235"/>
      <c r="I30" s="235"/>
      <c r="J30" s="235"/>
      <c r="K30" s="231"/>
    </row>
    <row r="31" spans="2:11" ht="15" customHeight="1" x14ac:dyDescent="0.3">
      <c r="B31" s="233"/>
      <c r="C31" s="235"/>
      <c r="D31" s="348" t="s">
        <v>749</v>
      </c>
      <c r="E31" s="348"/>
      <c r="F31" s="348"/>
      <c r="G31" s="348"/>
      <c r="H31" s="348"/>
      <c r="I31" s="348"/>
      <c r="J31" s="348"/>
      <c r="K31" s="231"/>
    </row>
    <row r="32" spans="2:11" ht="15" customHeight="1" x14ac:dyDescent="0.3">
      <c r="B32" s="233"/>
      <c r="C32" s="235"/>
      <c r="D32" s="348" t="s">
        <v>750</v>
      </c>
      <c r="E32" s="348"/>
      <c r="F32" s="348"/>
      <c r="G32" s="348"/>
      <c r="H32" s="348"/>
      <c r="I32" s="348"/>
      <c r="J32" s="348"/>
      <c r="K32" s="231"/>
    </row>
    <row r="33" spans="2:11" ht="15" customHeight="1" x14ac:dyDescent="0.3">
      <c r="B33" s="233"/>
      <c r="C33" s="235"/>
      <c r="D33" s="348" t="s">
        <v>751</v>
      </c>
      <c r="E33" s="348"/>
      <c r="F33" s="348"/>
      <c r="G33" s="348"/>
      <c r="H33" s="348"/>
      <c r="I33" s="348"/>
      <c r="J33" s="348"/>
      <c r="K33" s="231"/>
    </row>
    <row r="34" spans="2:11" ht="15" customHeight="1" x14ac:dyDescent="0.3">
      <c r="B34" s="233"/>
      <c r="C34" s="235"/>
      <c r="D34" s="234"/>
      <c r="E34" s="237" t="s">
        <v>107</v>
      </c>
      <c r="F34" s="234"/>
      <c r="G34" s="348" t="s">
        <v>752</v>
      </c>
      <c r="H34" s="348"/>
      <c r="I34" s="348"/>
      <c r="J34" s="348"/>
      <c r="K34" s="231"/>
    </row>
    <row r="35" spans="2:11" ht="30.75" customHeight="1" x14ac:dyDescent="0.3">
      <c r="B35" s="233"/>
      <c r="C35" s="235"/>
      <c r="D35" s="234"/>
      <c r="E35" s="237" t="s">
        <v>753</v>
      </c>
      <c r="F35" s="234"/>
      <c r="G35" s="348" t="s">
        <v>754</v>
      </c>
      <c r="H35" s="348"/>
      <c r="I35" s="348"/>
      <c r="J35" s="348"/>
      <c r="K35" s="231"/>
    </row>
    <row r="36" spans="2:11" ht="15" customHeight="1" x14ac:dyDescent="0.3">
      <c r="B36" s="233"/>
      <c r="C36" s="235"/>
      <c r="D36" s="234"/>
      <c r="E36" s="237" t="s">
        <v>52</v>
      </c>
      <c r="F36" s="234"/>
      <c r="G36" s="348" t="s">
        <v>755</v>
      </c>
      <c r="H36" s="348"/>
      <c r="I36" s="348"/>
      <c r="J36" s="348"/>
      <c r="K36" s="231"/>
    </row>
    <row r="37" spans="2:11" ht="15" customHeight="1" x14ac:dyDescent="0.3">
      <c r="B37" s="233"/>
      <c r="C37" s="235"/>
      <c r="D37" s="234"/>
      <c r="E37" s="237" t="s">
        <v>108</v>
      </c>
      <c r="F37" s="234"/>
      <c r="G37" s="348" t="s">
        <v>756</v>
      </c>
      <c r="H37" s="348"/>
      <c r="I37" s="348"/>
      <c r="J37" s="348"/>
      <c r="K37" s="231"/>
    </row>
    <row r="38" spans="2:11" ht="15" customHeight="1" x14ac:dyDescent="0.3">
      <c r="B38" s="233"/>
      <c r="C38" s="235"/>
      <c r="D38" s="234"/>
      <c r="E38" s="237" t="s">
        <v>109</v>
      </c>
      <c r="F38" s="234"/>
      <c r="G38" s="348" t="s">
        <v>757</v>
      </c>
      <c r="H38" s="348"/>
      <c r="I38" s="348"/>
      <c r="J38" s="348"/>
      <c r="K38" s="231"/>
    </row>
    <row r="39" spans="2:11" ht="15" customHeight="1" x14ac:dyDescent="0.3">
      <c r="B39" s="233"/>
      <c r="C39" s="235"/>
      <c r="D39" s="234"/>
      <c r="E39" s="237" t="s">
        <v>110</v>
      </c>
      <c r="F39" s="234"/>
      <c r="G39" s="348" t="s">
        <v>758</v>
      </c>
      <c r="H39" s="348"/>
      <c r="I39" s="348"/>
      <c r="J39" s="348"/>
      <c r="K39" s="231"/>
    </row>
    <row r="40" spans="2:11" ht="15" customHeight="1" x14ac:dyDescent="0.3">
      <c r="B40" s="233"/>
      <c r="C40" s="235"/>
      <c r="D40" s="234"/>
      <c r="E40" s="237" t="s">
        <v>759</v>
      </c>
      <c r="F40" s="234"/>
      <c r="G40" s="348" t="s">
        <v>760</v>
      </c>
      <c r="H40" s="348"/>
      <c r="I40" s="348"/>
      <c r="J40" s="348"/>
      <c r="K40" s="231"/>
    </row>
    <row r="41" spans="2:11" ht="15" customHeight="1" x14ac:dyDescent="0.3">
      <c r="B41" s="233"/>
      <c r="C41" s="235"/>
      <c r="D41" s="234"/>
      <c r="E41" s="237"/>
      <c r="F41" s="234"/>
      <c r="G41" s="348" t="s">
        <v>761</v>
      </c>
      <c r="H41" s="348"/>
      <c r="I41" s="348"/>
      <c r="J41" s="348"/>
      <c r="K41" s="231"/>
    </row>
    <row r="42" spans="2:11" ht="15" customHeight="1" x14ac:dyDescent="0.3">
      <c r="B42" s="233"/>
      <c r="C42" s="235"/>
      <c r="D42" s="234"/>
      <c r="E42" s="237" t="s">
        <v>762</v>
      </c>
      <c r="F42" s="234"/>
      <c r="G42" s="348" t="s">
        <v>763</v>
      </c>
      <c r="H42" s="348"/>
      <c r="I42" s="348"/>
      <c r="J42" s="348"/>
      <c r="K42" s="231"/>
    </row>
    <row r="43" spans="2:11" ht="15" customHeight="1" x14ac:dyDescent="0.3">
      <c r="B43" s="233"/>
      <c r="C43" s="235"/>
      <c r="D43" s="234"/>
      <c r="E43" s="237" t="s">
        <v>112</v>
      </c>
      <c r="F43" s="234"/>
      <c r="G43" s="348" t="s">
        <v>764</v>
      </c>
      <c r="H43" s="348"/>
      <c r="I43" s="348"/>
      <c r="J43" s="348"/>
      <c r="K43" s="231"/>
    </row>
    <row r="44" spans="2:11" ht="12.75" customHeight="1" x14ac:dyDescent="0.3">
      <c r="B44" s="233"/>
      <c r="C44" s="235"/>
      <c r="D44" s="234"/>
      <c r="E44" s="234"/>
      <c r="F44" s="234"/>
      <c r="G44" s="234"/>
      <c r="H44" s="234"/>
      <c r="I44" s="234"/>
      <c r="J44" s="234"/>
      <c r="K44" s="231"/>
    </row>
    <row r="45" spans="2:11" ht="15" customHeight="1" x14ac:dyDescent="0.3">
      <c r="B45" s="233"/>
      <c r="C45" s="235"/>
      <c r="D45" s="348" t="s">
        <v>765</v>
      </c>
      <c r="E45" s="348"/>
      <c r="F45" s="348"/>
      <c r="G45" s="348"/>
      <c r="H45" s="348"/>
      <c r="I45" s="348"/>
      <c r="J45" s="348"/>
      <c r="K45" s="231"/>
    </row>
    <row r="46" spans="2:11" ht="15" customHeight="1" x14ac:dyDescent="0.3">
      <c r="B46" s="233"/>
      <c r="C46" s="235"/>
      <c r="D46" s="235"/>
      <c r="E46" s="348" t="s">
        <v>766</v>
      </c>
      <c r="F46" s="348"/>
      <c r="G46" s="348"/>
      <c r="H46" s="348"/>
      <c r="I46" s="348"/>
      <c r="J46" s="348"/>
      <c r="K46" s="231"/>
    </row>
    <row r="47" spans="2:11" ht="15" customHeight="1" x14ac:dyDescent="0.3">
      <c r="B47" s="233"/>
      <c r="C47" s="235"/>
      <c r="D47" s="235"/>
      <c r="E47" s="348" t="s">
        <v>767</v>
      </c>
      <c r="F47" s="348"/>
      <c r="G47" s="348"/>
      <c r="H47" s="348"/>
      <c r="I47" s="348"/>
      <c r="J47" s="348"/>
      <c r="K47" s="231"/>
    </row>
    <row r="48" spans="2:11" ht="15" customHeight="1" x14ac:dyDescent="0.3">
      <c r="B48" s="233"/>
      <c r="C48" s="235"/>
      <c r="D48" s="235"/>
      <c r="E48" s="348" t="s">
        <v>768</v>
      </c>
      <c r="F48" s="348"/>
      <c r="G48" s="348"/>
      <c r="H48" s="348"/>
      <c r="I48" s="348"/>
      <c r="J48" s="348"/>
      <c r="K48" s="231"/>
    </row>
    <row r="49" spans="2:11" ht="15" customHeight="1" x14ac:dyDescent="0.3">
      <c r="B49" s="233"/>
      <c r="C49" s="235"/>
      <c r="D49" s="348" t="s">
        <v>769</v>
      </c>
      <c r="E49" s="348"/>
      <c r="F49" s="348"/>
      <c r="G49" s="348"/>
      <c r="H49" s="348"/>
      <c r="I49" s="348"/>
      <c r="J49" s="348"/>
      <c r="K49" s="231"/>
    </row>
    <row r="50" spans="2:11" ht="25.5" customHeight="1" x14ac:dyDescent="0.3">
      <c r="B50" s="230"/>
      <c r="C50" s="351" t="s">
        <v>770</v>
      </c>
      <c r="D50" s="351"/>
      <c r="E50" s="351"/>
      <c r="F50" s="351"/>
      <c r="G50" s="351"/>
      <c r="H50" s="351"/>
      <c r="I50" s="351"/>
      <c r="J50" s="351"/>
      <c r="K50" s="231"/>
    </row>
    <row r="51" spans="2:11" ht="5.25" customHeight="1" x14ac:dyDescent="0.3">
      <c r="B51" s="230"/>
      <c r="C51" s="232"/>
      <c r="D51" s="232"/>
      <c r="E51" s="232"/>
      <c r="F51" s="232"/>
      <c r="G51" s="232"/>
      <c r="H51" s="232"/>
      <c r="I51" s="232"/>
      <c r="J51" s="232"/>
      <c r="K51" s="231"/>
    </row>
    <row r="52" spans="2:11" ht="15" customHeight="1" x14ac:dyDescent="0.3">
      <c r="B52" s="230"/>
      <c r="C52" s="348" t="s">
        <v>771</v>
      </c>
      <c r="D52" s="348"/>
      <c r="E52" s="348"/>
      <c r="F52" s="348"/>
      <c r="G52" s="348"/>
      <c r="H52" s="348"/>
      <c r="I52" s="348"/>
      <c r="J52" s="348"/>
      <c r="K52" s="231"/>
    </row>
    <row r="53" spans="2:11" ht="15" customHeight="1" x14ac:dyDescent="0.3">
      <c r="B53" s="230"/>
      <c r="C53" s="348" t="s">
        <v>772</v>
      </c>
      <c r="D53" s="348"/>
      <c r="E53" s="348"/>
      <c r="F53" s="348"/>
      <c r="G53" s="348"/>
      <c r="H53" s="348"/>
      <c r="I53" s="348"/>
      <c r="J53" s="348"/>
      <c r="K53" s="231"/>
    </row>
    <row r="54" spans="2:11" ht="12.75" customHeight="1" x14ac:dyDescent="0.3">
      <c r="B54" s="230"/>
      <c r="C54" s="234"/>
      <c r="D54" s="234"/>
      <c r="E54" s="234"/>
      <c r="F54" s="234"/>
      <c r="G54" s="234"/>
      <c r="H54" s="234"/>
      <c r="I54" s="234"/>
      <c r="J54" s="234"/>
      <c r="K54" s="231"/>
    </row>
    <row r="55" spans="2:11" ht="15" customHeight="1" x14ac:dyDescent="0.3">
      <c r="B55" s="230"/>
      <c r="C55" s="348" t="s">
        <v>773</v>
      </c>
      <c r="D55" s="348"/>
      <c r="E55" s="348"/>
      <c r="F55" s="348"/>
      <c r="G55" s="348"/>
      <c r="H55" s="348"/>
      <c r="I55" s="348"/>
      <c r="J55" s="348"/>
      <c r="K55" s="231"/>
    </row>
    <row r="56" spans="2:11" ht="15" customHeight="1" x14ac:dyDescent="0.3">
      <c r="B56" s="230"/>
      <c r="C56" s="235"/>
      <c r="D56" s="348" t="s">
        <v>774</v>
      </c>
      <c r="E56" s="348"/>
      <c r="F56" s="348"/>
      <c r="G56" s="348"/>
      <c r="H56" s="348"/>
      <c r="I56" s="348"/>
      <c r="J56" s="348"/>
      <c r="K56" s="231"/>
    </row>
    <row r="57" spans="2:11" ht="15" customHeight="1" x14ac:dyDescent="0.3">
      <c r="B57" s="230"/>
      <c r="C57" s="235"/>
      <c r="D57" s="348" t="s">
        <v>775</v>
      </c>
      <c r="E57" s="348"/>
      <c r="F57" s="348"/>
      <c r="G57" s="348"/>
      <c r="H57" s="348"/>
      <c r="I57" s="348"/>
      <c r="J57" s="348"/>
      <c r="K57" s="231"/>
    </row>
    <row r="58" spans="2:11" ht="15" customHeight="1" x14ac:dyDescent="0.3">
      <c r="B58" s="230"/>
      <c r="C58" s="235"/>
      <c r="D58" s="348" t="s">
        <v>776</v>
      </c>
      <c r="E58" s="348"/>
      <c r="F58" s="348"/>
      <c r="G58" s="348"/>
      <c r="H58" s="348"/>
      <c r="I58" s="348"/>
      <c r="J58" s="348"/>
      <c r="K58" s="231"/>
    </row>
    <row r="59" spans="2:11" ht="15" customHeight="1" x14ac:dyDescent="0.3">
      <c r="B59" s="230"/>
      <c r="C59" s="235"/>
      <c r="D59" s="348" t="s">
        <v>777</v>
      </c>
      <c r="E59" s="348"/>
      <c r="F59" s="348"/>
      <c r="G59" s="348"/>
      <c r="H59" s="348"/>
      <c r="I59" s="348"/>
      <c r="J59" s="348"/>
      <c r="K59" s="231"/>
    </row>
    <row r="60" spans="2:11" ht="15" customHeight="1" x14ac:dyDescent="0.3">
      <c r="B60" s="230"/>
      <c r="C60" s="235"/>
      <c r="D60" s="350" t="s">
        <v>778</v>
      </c>
      <c r="E60" s="350"/>
      <c r="F60" s="350"/>
      <c r="G60" s="350"/>
      <c r="H60" s="350"/>
      <c r="I60" s="350"/>
      <c r="J60" s="350"/>
      <c r="K60" s="231"/>
    </row>
    <row r="61" spans="2:11" ht="15" customHeight="1" x14ac:dyDescent="0.3">
      <c r="B61" s="230"/>
      <c r="C61" s="235"/>
      <c r="D61" s="348" t="s">
        <v>779</v>
      </c>
      <c r="E61" s="348"/>
      <c r="F61" s="348"/>
      <c r="G61" s="348"/>
      <c r="H61" s="348"/>
      <c r="I61" s="348"/>
      <c r="J61" s="348"/>
      <c r="K61" s="231"/>
    </row>
    <row r="62" spans="2:11" ht="12.75" customHeight="1" x14ac:dyDescent="0.3">
      <c r="B62" s="230"/>
      <c r="C62" s="235"/>
      <c r="D62" s="235"/>
      <c r="E62" s="238"/>
      <c r="F62" s="235"/>
      <c r="G62" s="235"/>
      <c r="H62" s="235"/>
      <c r="I62" s="235"/>
      <c r="J62" s="235"/>
      <c r="K62" s="231"/>
    </row>
    <row r="63" spans="2:11" ht="15" customHeight="1" x14ac:dyDescent="0.3">
      <c r="B63" s="230"/>
      <c r="C63" s="235"/>
      <c r="D63" s="348" t="s">
        <v>780</v>
      </c>
      <c r="E63" s="348"/>
      <c r="F63" s="348"/>
      <c r="G63" s="348"/>
      <c r="H63" s="348"/>
      <c r="I63" s="348"/>
      <c r="J63" s="348"/>
      <c r="K63" s="231"/>
    </row>
    <row r="64" spans="2:11" ht="15" customHeight="1" x14ac:dyDescent="0.3">
      <c r="B64" s="230"/>
      <c r="C64" s="235"/>
      <c r="D64" s="350" t="s">
        <v>781</v>
      </c>
      <c r="E64" s="350"/>
      <c r="F64" s="350"/>
      <c r="G64" s="350"/>
      <c r="H64" s="350"/>
      <c r="I64" s="350"/>
      <c r="J64" s="350"/>
      <c r="K64" s="231"/>
    </row>
    <row r="65" spans="2:11" ht="15" customHeight="1" x14ac:dyDescent="0.3">
      <c r="B65" s="230"/>
      <c r="C65" s="235"/>
      <c r="D65" s="348" t="s">
        <v>782</v>
      </c>
      <c r="E65" s="348"/>
      <c r="F65" s="348"/>
      <c r="G65" s="348"/>
      <c r="H65" s="348"/>
      <c r="I65" s="348"/>
      <c r="J65" s="348"/>
      <c r="K65" s="231"/>
    </row>
    <row r="66" spans="2:11" ht="15" customHeight="1" x14ac:dyDescent="0.3">
      <c r="B66" s="230"/>
      <c r="C66" s="235"/>
      <c r="D66" s="348" t="s">
        <v>783</v>
      </c>
      <c r="E66" s="348"/>
      <c r="F66" s="348"/>
      <c r="G66" s="348"/>
      <c r="H66" s="348"/>
      <c r="I66" s="348"/>
      <c r="J66" s="348"/>
      <c r="K66" s="231"/>
    </row>
    <row r="67" spans="2:11" ht="15" customHeight="1" x14ac:dyDescent="0.3">
      <c r="B67" s="230"/>
      <c r="C67" s="235"/>
      <c r="D67" s="348" t="s">
        <v>784</v>
      </c>
      <c r="E67" s="348"/>
      <c r="F67" s="348"/>
      <c r="G67" s="348"/>
      <c r="H67" s="348"/>
      <c r="I67" s="348"/>
      <c r="J67" s="348"/>
      <c r="K67" s="231"/>
    </row>
    <row r="68" spans="2:11" ht="15" customHeight="1" x14ac:dyDescent="0.3">
      <c r="B68" s="230"/>
      <c r="C68" s="235"/>
      <c r="D68" s="348" t="s">
        <v>785</v>
      </c>
      <c r="E68" s="348"/>
      <c r="F68" s="348"/>
      <c r="G68" s="348"/>
      <c r="H68" s="348"/>
      <c r="I68" s="348"/>
      <c r="J68" s="348"/>
      <c r="K68" s="231"/>
    </row>
    <row r="69" spans="2:11" ht="12.75" customHeight="1" x14ac:dyDescent="0.3">
      <c r="B69" s="239"/>
      <c r="C69" s="240"/>
      <c r="D69" s="240"/>
      <c r="E69" s="240"/>
      <c r="F69" s="240"/>
      <c r="G69" s="240"/>
      <c r="H69" s="240"/>
      <c r="I69" s="240"/>
      <c r="J69" s="240"/>
      <c r="K69" s="241"/>
    </row>
    <row r="70" spans="2:11" ht="18.75" customHeight="1" x14ac:dyDescent="0.3">
      <c r="B70" s="242"/>
      <c r="C70" s="242"/>
      <c r="D70" s="242"/>
      <c r="E70" s="242"/>
      <c r="F70" s="242"/>
      <c r="G70" s="242"/>
      <c r="H70" s="242"/>
      <c r="I70" s="242"/>
      <c r="J70" s="242"/>
      <c r="K70" s="243"/>
    </row>
    <row r="71" spans="2:11" ht="18.75" customHeight="1" x14ac:dyDescent="0.3">
      <c r="B71" s="243"/>
      <c r="C71" s="243"/>
      <c r="D71" s="243"/>
      <c r="E71" s="243"/>
      <c r="F71" s="243"/>
      <c r="G71" s="243"/>
      <c r="H71" s="243"/>
      <c r="I71" s="243"/>
      <c r="J71" s="243"/>
      <c r="K71" s="243"/>
    </row>
    <row r="72" spans="2:11" ht="7.5" customHeight="1" x14ac:dyDescent="0.3">
      <c r="B72" s="244"/>
      <c r="C72" s="245"/>
      <c r="D72" s="245"/>
      <c r="E72" s="245"/>
      <c r="F72" s="245"/>
      <c r="G72" s="245"/>
      <c r="H72" s="245"/>
      <c r="I72" s="245"/>
      <c r="J72" s="245"/>
      <c r="K72" s="246"/>
    </row>
    <row r="73" spans="2:11" ht="45" customHeight="1" x14ac:dyDescent="0.3">
      <c r="B73" s="247"/>
      <c r="C73" s="349" t="s">
        <v>721</v>
      </c>
      <c r="D73" s="349"/>
      <c r="E73" s="349"/>
      <c r="F73" s="349"/>
      <c r="G73" s="349"/>
      <c r="H73" s="349"/>
      <c r="I73" s="349"/>
      <c r="J73" s="349"/>
      <c r="K73" s="248"/>
    </row>
    <row r="74" spans="2:11" ht="17.25" customHeight="1" x14ac:dyDescent="0.3">
      <c r="B74" s="247"/>
      <c r="C74" s="249" t="s">
        <v>786</v>
      </c>
      <c r="D74" s="249"/>
      <c r="E74" s="249"/>
      <c r="F74" s="249" t="s">
        <v>787</v>
      </c>
      <c r="G74" s="250"/>
      <c r="H74" s="249" t="s">
        <v>108</v>
      </c>
      <c r="I74" s="249" t="s">
        <v>56</v>
      </c>
      <c r="J74" s="249" t="s">
        <v>788</v>
      </c>
      <c r="K74" s="248"/>
    </row>
    <row r="75" spans="2:11" ht="17.25" customHeight="1" x14ac:dyDescent="0.3">
      <c r="B75" s="247"/>
      <c r="C75" s="251" t="s">
        <v>789</v>
      </c>
      <c r="D75" s="251"/>
      <c r="E75" s="251"/>
      <c r="F75" s="252" t="s">
        <v>790</v>
      </c>
      <c r="G75" s="253"/>
      <c r="H75" s="251"/>
      <c r="I75" s="251"/>
      <c r="J75" s="251" t="s">
        <v>791</v>
      </c>
      <c r="K75" s="248"/>
    </row>
    <row r="76" spans="2:11" ht="5.25" customHeight="1" x14ac:dyDescent="0.3">
      <c r="B76" s="247"/>
      <c r="C76" s="254"/>
      <c r="D76" s="254"/>
      <c r="E76" s="254"/>
      <c r="F76" s="254"/>
      <c r="G76" s="255"/>
      <c r="H76" s="254"/>
      <c r="I76" s="254"/>
      <c r="J76" s="254"/>
      <c r="K76" s="248"/>
    </row>
    <row r="77" spans="2:11" ht="15" customHeight="1" x14ac:dyDescent="0.3">
      <c r="B77" s="247"/>
      <c r="C77" s="237" t="s">
        <v>52</v>
      </c>
      <c r="D77" s="254"/>
      <c r="E77" s="254"/>
      <c r="F77" s="256" t="s">
        <v>792</v>
      </c>
      <c r="G77" s="255"/>
      <c r="H77" s="237" t="s">
        <v>793</v>
      </c>
      <c r="I77" s="237" t="s">
        <v>794</v>
      </c>
      <c r="J77" s="237">
        <v>20</v>
      </c>
      <c r="K77" s="248"/>
    </row>
    <row r="78" spans="2:11" ht="15" customHeight="1" x14ac:dyDescent="0.3">
      <c r="B78" s="247"/>
      <c r="C78" s="237" t="s">
        <v>795</v>
      </c>
      <c r="D78" s="237"/>
      <c r="E78" s="237"/>
      <c r="F78" s="256" t="s">
        <v>792</v>
      </c>
      <c r="G78" s="255"/>
      <c r="H78" s="237" t="s">
        <v>796</v>
      </c>
      <c r="I78" s="237" t="s">
        <v>794</v>
      </c>
      <c r="J78" s="237">
        <v>120</v>
      </c>
      <c r="K78" s="248"/>
    </row>
    <row r="79" spans="2:11" ht="15" customHeight="1" x14ac:dyDescent="0.3">
      <c r="B79" s="257"/>
      <c r="C79" s="237" t="s">
        <v>797</v>
      </c>
      <c r="D79" s="237"/>
      <c r="E79" s="237"/>
      <c r="F79" s="256" t="s">
        <v>798</v>
      </c>
      <c r="G79" s="255"/>
      <c r="H79" s="237" t="s">
        <v>799</v>
      </c>
      <c r="I79" s="237" t="s">
        <v>794</v>
      </c>
      <c r="J79" s="237">
        <v>50</v>
      </c>
      <c r="K79" s="248"/>
    </row>
    <row r="80" spans="2:11" ht="15" customHeight="1" x14ac:dyDescent="0.3">
      <c r="B80" s="257"/>
      <c r="C80" s="237" t="s">
        <v>800</v>
      </c>
      <c r="D80" s="237"/>
      <c r="E80" s="237"/>
      <c r="F80" s="256" t="s">
        <v>792</v>
      </c>
      <c r="G80" s="255"/>
      <c r="H80" s="237" t="s">
        <v>801</v>
      </c>
      <c r="I80" s="237" t="s">
        <v>802</v>
      </c>
      <c r="J80" s="237"/>
      <c r="K80" s="248"/>
    </row>
    <row r="81" spans="2:11" ht="15" customHeight="1" x14ac:dyDescent="0.3">
      <c r="B81" s="257"/>
      <c r="C81" s="258" t="s">
        <v>803</v>
      </c>
      <c r="D81" s="258"/>
      <c r="E81" s="258"/>
      <c r="F81" s="259" t="s">
        <v>798</v>
      </c>
      <c r="G81" s="258"/>
      <c r="H81" s="258" t="s">
        <v>804</v>
      </c>
      <c r="I81" s="258" t="s">
        <v>794</v>
      </c>
      <c r="J81" s="258">
        <v>15</v>
      </c>
      <c r="K81" s="248"/>
    </row>
    <row r="82" spans="2:11" ht="15" customHeight="1" x14ac:dyDescent="0.3">
      <c r="B82" s="257"/>
      <c r="C82" s="258" t="s">
        <v>805</v>
      </c>
      <c r="D82" s="258"/>
      <c r="E82" s="258"/>
      <c r="F82" s="259" t="s">
        <v>798</v>
      </c>
      <c r="G82" s="258"/>
      <c r="H82" s="258" t="s">
        <v>806</v>
      </c>
      <c r="I82" s="258" t="s">
        <v>794</v>
      </c>
      <c r="J82" s="258">
        <v>15</v>
      </c>
      <c r="K82" s="248"/>
    </row>
    <row r="83" spans="2:11" ht="15" customHeight="1" x14ac:dyDescent="0.3">
      <c r="B83" s="257"/>
      <c r="C83" s="258" t="s">
        <v>807</v>
      </c>
      <c r="D83" s="258"/>
      <c r="E83" s="258"/>
      <c r="F83" s="259" t="s">
        <v>798</v>
      </c>
      <c r="G83" s="258"/>
      <c r="H83" s="258" t="s">
        <v>808</v>
      </c>
      <c r="I83" s="258" t="s">
        <v>794</v>
      </c>
      <c r="J83" s="258">
        <v>20</v>
      </c>
      <c r="K83" s="248"/>
    </row>
    <row r="84" spans="2:11" ht="15" customHeight="1" x14ac:dyDescent="0.3">
      <c r="B84" s="257"/>
      <c r="C84" s="258" t="s">
        <v>809</v>
      </c>
      <c r="D84" s="258"/>
      <c r="E84" s="258"/>
      <c r="F84" s="259" t="s">
        <v>798</v>
      </c>
      <c r="G84" s="258"/>
      <c r="H84" s="258" t="s">
        <v>810</v>
      </c>
      <c r="I84" s="258" t="s">
        <v>794</v>
      </c>
      <c r="J84" s="258">
        <v>20</v>
      </c>
      <c r="K84" s="248"/>
    </row>
    <row r="85" spans="2:11" ht="15" customHeight="1" x14ac:dyDescent="0.3">
      <c r="B85" s="257"/>
      <c r="C85" s="237" t="s">
        <v>811</v>
      </c>
      <c r="D85" s="237"/>
      <c r="E85" s="237"/>
      <c r="F85" s="256" t="s">
        <v>798</v>
      </c>
      <c r="G85" s="255"/>
      <c r="H85" s="237" t="s">
        <v>812</v>
      </c>
      <c r="I85" s="237" t="s">
        <v>794</v>
      </c>
      <c r="J85" s="237">
        <v>50</v>
      </c>
      <c r="K85" s="248"/>
    </row>
    <row r="86" spans="2:11" ht="15" customHeight="1" x14ac:dyDescent="0.3">
      <c r="B86" s="257"/>
      <c r="C86" s="237" t="s">
        <v>813</v>
      </c>
      <c r="D86" s="237"/>
      <c r="E86" s="237"/>
      <c r="F86" s="256" t="s">
        <v>798</v>
      </c>
      <c r="G86" s="255"/>
      <c r="H86" s="237" t="s">
        <v>814</v>
      </c>
      <c r="I86" s="237" t="s">
        <v>794</v>
      </c>
      <c r="J86" s="237">
        <v>20</v>
      </c>
      <c r="K86" s="248"/>
    </row>
    <row r="87" spans="2:11" ht="15" customHeight="1" x14ac:dyDescent="0.3">
      <c r="B87" s="257"/>
      <c r="C87" s="237" t="s">
        <v>815</v>
      </c>
      <c r="D87" s="237"/>
      <c r="E87" s="237"/>
      <c r="F87" s="256" t="s">
        <v>798</v>
      </c>
      <c r="G87" s="255"/>
      <c r="H87" s="237" t="s">
        <v>816</v>
      </c>
      <c r="I87" s="237" t="s">
        <v>794</v>
      </c>
      <c r="J87" s="237">
        <v>20</v>
      </c>
      <c r="K87" s="248"/>
    </row>
    <row r="88" spans="2:11" ht="15" customHeight="1" x14ac:dyDescent="0.3">
      <c r="B88" s="257"/>
      <c r="C88" s="237" t="s">
        <v>817</v>
      </c>
      <c r="D88" s="237"/>
      <c r="E88" s="237"/>
      <c r="F88" s="256" t="s">
        <v>798</v>
      </c>
      <c r="G88" s="255"/>
      <c r="H88" s="237" t="s">
        <v>818</v>
      </c>
      <c r="I88" s="237" t="s">
        <v>794</v>
      </c>
      <c r="J88" s="237">
        <v>50</v>
      </c>
      <c r="K88" s="248"/>
    </row>
    <row r="89" spans="2:11" ht="15" customHeight="1" x14ac:dyDescent="0.3">
      <c r="B89" s="257"/>
      <c r="C89" s="237" t="s">
        <v>819</v>
      </c>
      <c r="D89" s="237"/>
      <c r="E89" s="237"/>
      <c r="F89" s="256" t="s">
        <v>798</v>
      </c>
      <c r="G89" s="255"/>
      <c r="H89" s="237" t="s">
        <v>819</v>
      </c>
      <c r="I89" s="237" t="s">
        <v>794</v>
      </c>
      <c r="J89" s="237">
        <v>50</v>
      </c>
      <c r="K89" s="248"/>
    </row>
    <row r="90" spans="2:11" ht="15" customHeight="1" x14ac:dyDescent="0.3">
      <c r="B90" s="257"/>
      <c r="C90" s="237" t="s">
        <v>113</v>
      </c>
      <c r="D90" s="237"/>
      <c r="E90" s="237"/>
      <c r="F90" s="256" t="s">
        <v>798</v>
      </c>
      <c r="G90" s="255"/>
      <c r="H90" s="237" t="s">
        <v>820</v>
      </c>
      <c r="I90" s="237" t="s">
        <v>794</v>
      </c>
      <c r="J90" s="237">
        <v>255</v>
      </c>
      <c r="K90" s="248"/>
    </row>
    <row r="91" spans="2:11" ht="15" customHeight="1" x14ac:dyDescent="0.3">
      <c r="B91" s="257"/>
      <c r="C91" s="237" t="s">
        <v>821</v>
      </c>
      <c r="D91" s="237"/>
      <c r="E91" s="237"/>
      <c r="F91" s="256" t="s">
        <v>792</v>
      </c>
      <c r="G91" s="255"/>
      <c r="H91" s="237" t="s">
        <v>822</v>
      </c>
      <c r="I91" s="237" t="s">
        <v>823</v>
      </c>
      <c r="J91" s="237"/>
      <c r="K91" s="248"/>
    </row>
    <row r="92" spans="2:11" ht="15" customHeight="1" x14ac:dyDescent="0.3">
      <c r="B92" s="257"/>
      <c r="C92" s="237" t="s">
        <v>824</v>
      </c>
      <c r="D92" s="237"/>
      <c r="E92" s="237"/>
      <c r="F92" s="256" t="s">
        <v>792</v>
      </c>
      <c r="G92" s="255"/>
      <c r="H92" s="237" t="s">
        <v>825</v>
      </c>
      <c r="I92" s="237" t="s">
        <v>826</v>
      </c>
      <c r="J92" s="237"/>
      <c r="K92" s="248"/>
    </row>
    <row r="93" spans="2:11" ht="15" customHeight="1" x14ac:dyDescent="0.3">
      <c r="B93" s="257"/>
      <c r="C93" s="237" t="s">
        <v>827</v>
      </c>
      <c r="D93" s="237"/>
      <c r="E93" s="237"/>
      <c r="F93" s="256" t="s">
        <v>792</v>
      </c>
      <c r="G93" s="255"/>
      <c r="H93" s="237" t="s">
        <v>827</v>
      </c>
      <c r="I93" s="237" t="s">
        <v>826</v>
      </c>
      <c r="J93" s="237"/>
      <c r="K93" s="248"/>
    </row>
    <row r="94" spans="2:11" ht="15" customHeight="1" x14ac:dyDescent="0.3">
      <c r="B94" s="257"/>
      <c r="C94" s="237" t="s">
        <v>37</v>
      </c>
      <c r="D94" s="237"/>
      <c r="E94" s="237"/>
      <c r="F94" s="256" t="s">
        <v>792</v>
      </c>
      <c r="G94" s="255"/>
      <c r="H94" s="237" t="s">
        <v>828</v>
      </c>
      <c r="I94" s="237" t="s">
        <v>826</v>
      </c>
      <c r="J94" s="237"/>
      <c r="K94" s="248"/>
    </row>
    <row r="95" spans="2:11" ht="15" customHeight="1" x14ac:dyDescent="0.3">
      <c r="B95" s="257"/>
      <c r="C95" s="237" t="s">
        <v>47</v>
      </c>
      <c r="D95" s="237"/>
      <c r="E95" s="237"/>
      <c r="F95" s="256" t="s">
        <v>792</v>
      </c>
      <c r="G95" s="255"/>
      <c r="H95" s="237" t="s">
        <v>829</v>
      </c>
      <c r="I95" s="237" t="s">
        <v>826</v>
      </c>
      <c r="J95" s="237"/>
      <c r="K95" s="248"/>
    </row>
    <row r="96" spans="2:11" ht="15" customHeight="1" x14ac:dyDescent="0.3">
      <c r="B96" s="260"/>
      <c r="C96" s="261"/>
      <c r="D96" s="261"/>
      <c r="E96" s="261"/>
      <c r="F96" s="261"/>
      <c r="G96" s="261"/>
      <c r="H96" s="261"/>
      <c r="I96" s="261"/>
      <c r="J96" s="261"/>
      <c r="K96" s="262"/>
    </row>
    <row r="97" spans="2:11" ht="18.75" customHeight="1" x14ac:dyDescent="0.3">
      <c r="B97" s="263"/>
      <c r="C97" s="264"/>
      <c r="D97" s="264"/>
      <c r="E97" s="264"/>
      <c r="F97" s="264"/>
      <c r="G97" s="264"/>
      <c r="H97" s="264"/>
      <c r="I97" s="264"/>
      <c r="J97" s="264"/>
      <c r="K97" s="263"/>
    </row>
    <row r="98" spans="2:11" ht="18.75" customHeight="1" x14ac:dyDescent="0.3">
      <c r="B98" s="243"/>
      <c r="C98" s="243"/>
      <c r="D98" s="243"/>
      <c r="E98" s="243"/>
      <c r="F98" s="243"/>
      <c r="G98" s="243"/>
      <c r="H98" s="243"/>
      <c r="I98" s="243"/>
      <c r="J98" s="243"/>
      <c r="K98" s="243"/>
    </row>
    <row r="99" spans="2:11" ht="7.5" customHeight="1" x14ac:dyDescent="0.3">
      <c r="B99" s="244"/>
      <c r="C99" s="245"/>
      <c r="D99" s="245"/>
      <c r="E99" s="245"/>
      <c r="F99" s="245"/>
      <c r="G99" s="245"/>
      <c r="H99" s="245"/>
      <c r="I99" s="245"/>
      <c r="J99" s="245"/>
      <c r="K99" s="246"/>
    </row>
    <row r="100" spans="2:11" ht="45" customHeight="1" x14ac:dyDescent="0.3">
      <c r="B100" s="247"/>
      <c r="C100" s="349" t="s">
        <v>830</v>
      </c>
      <c r="D100" s="349"/>
      <c r="E100" s="349"/>
      <c r="F100" s="349"/>
      <c r="G100" s="349"/>
      <c r="H100" s="349"/>
      <c r="I100" s="349"/>
      <c r="J100" s="349"/>
      <c r="K100" s="248"/>
    </row>
    <row r="101" spans="2:11" ht="17.25" customHeight="1" x14ac:dyDescent="0.3">
      <c r="B101" s="247"/>
      <c r="C101" s="249" t="s">
        <v>786</v>
      </c>
      <c r="D101" s="249"/>
      <c r="E101" s="249"/>
      <c r="F101" s="249" t="s">
        <v>787</v>
      </c>
      <c r="G101" s="250"/>
      <c r="H101" s="249" t="s">
        <v>108</v>
      </c>
      <c r="I101" s="249" t="s">
        <v>56</v>
      </c>
      <c r="J101" s="249" t="s">
        <v>788</v>
      </c>
      <c r="K101" s="248"/>
    </row>
    <row r="102" spans="2:11" ht="17.25" customHeight="1" x14ac:dyDescent="0.3">
      <c r="B102" s="247"/>
      <c r="C102" s="251" t="s">
        <v>789</v>
      </c>
      <c r="D102" s="251"/>
      <c r="E102" s="251"/>
      <c r="F102" s="252" t="s">
        <v>790</v>
      </c>
      <c r="G102" s="253"/>
      <c r="H102" s="251"/>
      <c r="I102" s="251"/>
      <c r="J102" s="251" t="s">
        <v>791</v>
      </c>
      <c r="K102" s="248"/>
    </row>
    <row r="103" spans="2:11" ht="5.25" customHeight="1" x14ac:dyDescent="0.3">
      <c r="B103" s="247"/>
      <c r="C103" s="249"/>
      <c r="D103" s="249"/>
      <c r="E103" s="249"/>
      <c r="F103" s="249"/>
      <c r="G103" s="265"/>
      <c r="H103" s="249"/>
      <c r="I103" s="249"/>
      <c r="J103" s="249"/>
      <c r="K103" s="248"/>
    </row>
    <row r="104" spans="2:11" ht="15" customHeight="1" x14ac:dyDescent="0.3">
      <c r="B104" s="247"/>
      <c r="C104" s="237" t="s">
        <v>52</v>
      </c>
      <c r="D104" s="254"/>
      <c r="E104" s="254"/>
      <c r="F104" s="256" t="s">
        <v>792</v>
      </c>
      <c r="G104" s="265"/>
      <c r="H104" s="237" t="s">
        <v>831</v>
      </c>
      <c r="I104" s="237" t="s">
        <v>794</v>
      </c>
      <c r="J104" s="237">
        <v>20</v>
      </c>
      <c r="K104" s="248"/>
    </row>
    <row r="105" spans="2:11" ht="15" customHeight="1" x14ac:dyDescent="0.3">
      <c r="B105" s="247"/>
      <c r="C105" s="237" t="s">
        <v>795</v>
      </c>
      <c r="D105" s="237"/>
      <c r="E105" s="237"/>
      <c r="F105" s="256" t="s">
        <v>792</v>
      </c>
      <c r="G105" s="237"/>
      <c r="H105" s="237" t="s">
        <v>831</v>
      </c>
      <c r="I105" s="237" t="s">
        <v>794</v>
      </c>
      <c r="J105" s="237">
        <v>120</v>
      </c>
      <c r="K105" s="248"/>
    </row>
    <row r="106" spans="2:11" ht="15" customHeight="1" x14ac:dyDescent="0.3">
      <c r="B106" s="257"/>
      <c r="C106" s="237" t="s">
        <v>797</v>
      </c>
      <c r="D106" s="237"/>
      <c r="E106" s="237"/>
      <c r="F106" s="256" t="s">
        <v>798</v>
      </c>
      <c r="G106" s="237"/>
      <c r="H106" s="237" t="s">
        <v>831</v>
      </c>
      <c r="I106" s="237" t="s">
        <v>794</v>
      </c>
      <c r="J106" s="237">
        <v>50</v>
      </c>
      <c r="K106" s="248"/>
    </row>
    <row r="107" spans="2:11" ht="15" customHeight="1" x14ac:dyDescent="0.3">
      <c r="B107" s="257"/>
      <c r="C107" s="237" t="s">
        <v>800</v>
      </c>
      <c r="D107" s="237"/>
      <c r="E107" s="237"/>
      <c r="F107" s="256" t="s">
        <v>792</v>
      </c>
      <c r="G107" s="237"/>
      <c r="H107" s="237" t="s">
        <v>831</v>
      </c>
      <c r="I107" s="237" t="s">
        <v>802</v>
      </c>
      <c r="J107" s="237"/>
      <c r="K107" s="248"/>
    </row>
    <row r="108" spans="2:11" ht="15" customHeight="1" x14ac:dyDescent="0.3">
      <c r="B108" s="257"/>
      <c r="C108" s="237" t="s">
        <v>811</v>
      </c>
      <c r="D108" s="237"/>
      <c r="E108" s="237"/>
      <c r="F108" s="256" t="s">
        <v>798</v>
      </c>
      <c r="G108" s="237"/>
      <c r="H108" s="237" t="s">
        <v>831</v>
      </c>
      <c r="I108" s="237" t="s">
        <v>794</v>
      </c>
      <c r="J108" s="237">
        <v>50</v>
      </c>
      <c r="K108" s="248"/>
    </row>
    <row r="109" spans="2:11" ht="15" customHeight="1" x14ac:dyDescent="0.3">
      <c r="B109" s="257"/>
      <c r="C109" s="237" t="s">
        <v>819</v>
      </c>
      <c r="D109" s="237"/>
      <c r="E109" s="237"/>
      <c r="F109" s="256" t="s">
        <v>798</v>
      </c>
      <c r="G109" s="237"/>
      <c r="H109" s="237" t="s">
        <v>831</v>
      </c>
      <c r="I109" s="237" t="s">
        <v>794</v>
      </c>
      <c r="J109" s="237">
        <v>50</v>
      </c>
      <c r="K109" s="248"/>
    </row>
    <row r="110" spans="2:11" ht="15" customHeight="1" x14ac:dyDescent="0.3">
      <c r="B110" s="257"/>
      <c r="C110" s="237" t="s">
        <v>817</v>
      </c>
      <c r="D110" s="237"/>
      <c r="E110" s="237"/>
      <c r="F110" s="256" t="s">
        <v>798</v>
      </c>
      <c r="G110" s="237"/>
      <c r="H110" s="237" t="s">
        <v>831</v>
      </c>
      <c r="I110" s="237" t="s">
        <v>794</v>
      </c>
      <c r="J110" s="237">
        <v>50</v>
      </c>
      <c r="K110" s="248"/>
    </row>
    <row r="111" spans="2:11" ht="15" customHeight="1" x14ac:dyDescent="0.3">
      <c r="B111" s="257"/>
      <c r="C111" s="237" t="s">
        <v>52</v>
      </c>
      <c r="D111" s="237"/>
      <c r="E111" s="237"/>
      <c r="F111" s="256" t="s">
        <v>792</v>
      </c>
      <c r="G111" s="237"/>
      <c r="H111" s="237" t="s">
        <v>832</v>
      </c>
      <c r="I111" s="237" t="s">
        <v>794</v>
      </c>
      <c r="J111" s="237">
        <v>20</v>
      </c>
      <c r="K111" s="248"/>
    </row>
    <row r="112" spans="2:11" ht="15" customHeight="1" x14ac:dyDescent="0.3">
      <c r="B112" s="257"/>
      <c r="C112" s="237" t="s">
        <v>833</v>
      </c>
      <c r="D112" s="237"/>
      <c r="E112" s="237"/>
      <c r="F112" s="256" t="s">
        <v>792</v>
      </c>
      <c r="G112" s="237"/>
      <c r="H112" s="237" t="s">
        <v>834</v>
      </c>
      <c r="I112" s="237" t="s">
        <v>794</v>
      </c>
      <c r="J112" s="237">
        <v>120</v>
      </c>
      <c r="K112" s="248"/>
    </row>
    <row r="113" spans="2:11" ht="15" customHeight="1" x14ac:dyDescent="0.3">
      <c r="B113" s="257"/>
      <c r="C113" s="237" t="s">
        <v>37</v>
      </c>
      <c r="D113" s="237"/>
      <c r="E113" s="237"/>
      <c r="F113" s="256" t="s">
        <v>792</v>
      </c>
      <c r="G113" s="237"/>
      <c r="H113" s="237" t="s">
        <v>835</v>
      </c>
      <c r="I113" s="237" t="s">
        <v>826</v>
      </c>
      <c r="J113" s="237"/>
      <c r="K113" s="248"/>
    </row>
    <row r="114" spans="2:11" ht="15" customHeight="1" x14ac:dyDescent="0.3">
      <c r="B114" s="257"/>
      <c r="C114" s="237" t="s">
        <v>47</v>
      </c>
      <c r="D114" s="237"/>
      <c r="E114" s="237"/>
      <c r="F114" s="256" t="s">
        <v>792</v>
      </c>
      <c r="G114" s="237"/>
      <c r="H114" s="237" t="s">
        <v>836</v>
      </c>
      <c r="I114" s="237" t="s">
        <v>826</v>
      </c>
      <c r="J114" s="237"/>
      <c r="K114" s="248"/>
    </row>
    <row r="115" spans="2:11" ht="15" customHeight="1" x14ac:dyDescent="0.3">
      <c r="B115" s="257"/>
      <c r="C115" s="237" t="s">
        <v>56</v>
      </c>
      <c r="D115" s="237"/>
      <c r="E115" s="237"/>
      <c r="F115" s="256" t="s">
        <v>792</v>
      </c>
      <c r="G115" s="237"/>
      <c r="H115" s="237" t="s">
        <v>837</v>
      </c>
      <c r="I115" s="237" t="s">
        <v>838</v>
      </c>
      <c r="J115" s="237"/>
      <c r="K115" s="248"/>
    </row>
    <row r="116" spans="2:11" ht="15" customHeight="1" x14ac:dyDescent="0.3">
      <c r="B116" s="260"/>
      <c r="C116" s="266"/>
      <c r="D116" s="266"/>
      <c r="E116" s="266"/>
      <c r="F116" s="266"/>
      <c r="G116" s="266"/>
      <c r="H116" s="266"/>
      <c r="I116" s="266"/>
      <c r="J116" s="266"/>
      <c r="K116" s="262"/>
    </row>
    <row r="117" spans="2:11" ht="18.75" customHeight="1" x14ac:dyDescent="0.3">
      <c r="B117" s="267"/>
      <c r="C117" s="234"/>
      <c r="D117" s="234"/>
      <c r="E117" s="234"/>
      <c r="F117" s="268"/>
      <c r="G117" s="234"/>
      <c r="H117" s="234"/>
      <c r="I117" s="234"/>
      <c r="J117" s="234"/>
      <c r="K117" s="267"/>
    </row>
    <row r="118" spans="2:11" ht="18.75" customHeight="1" x14ac:dyDescent="0.3">
      <c r="B118" s="243"/>
      <c r="C118" s="243"/>
      <c r="D118" s="243"/>
      <c r="E118" s="243"/>
      <c r="F118" s="243"/>
      <c r="G118" s="243"/>
      <c r="H118" s="243"/>
      <c r="I118" s="243"/>
      <c r="J118" s="243"/>
      <c r="K118" s="243"/>
    </row>
    <row r="119" spans="2:11" ht="7.5" customHeight="1" x14ac:dyDescent="0.3">
      <c r="B119" s="269"/>
      <c r="C119" s="270"/>
      <c r="D119" s="270"/>
      <c r="E119" s="270"/>
      <c r="F119" s="270"/>
      <c r="G119" s="270"/>
      <c r="H119" s="270"/>
      <c r="I119" s="270"/>
      <c r="J119" s="270"/>
      <c r="K119" s="271"/>
    </row>
    <row r="120" spans="2:11" ht="45" customHeight="1" x14ac:dyDescent="0.3">
      <c r="B120" s="272"/>
      <c r="C120" s="346" t="s">
        <v>839</v>
      </c>
      <c r="D120" s="346"/>
      <c r="E120" s="346"/>
      <c r="F120" s="346"/>
      <c r="G120" s="346"/>
      <c r="H120" s="346"/>
      <c r="I120" s="346"/>
      <c r="J120" s="346"/>
      <c r="K120" s="273"/>
    </row>
    <row r="121" spans="2:11" ht="17.25" customHeight="1" x14ac:dyDescent="0.3">
      <c r="B121" s="274"/>
      <c r="C121" s="249" t="s">
        <v>786</v>
      </c>
      <c r="D121" s="249"/>
      <c r="E121" s="249"/>
      <c r="F121" s="249" t="s">
        <v>787</v>
      </c>
      <c r="G121" s="250"/>
      <c r="H121" s="249" t="s">
        <v>108</v>
      </c>
      <c r="I121" s="249" t="s">
        <v>56</v>
      </c>
      <c r="J121" s="249" t="s">
        <v>788</v>
      </c>
      <c r="K121" s="275"/>
    </row>
    <row r="122" spans="2:11" ht="17.25" customHeight="1" x14ac:dyDescent="0.3">
      <c r="B122" s="274"/>
      <c r="C122" s="251" t="s">
        <v>789</v>
      </c>
      <c r="D122" s="251"/>
      <c r="E122" s="251"/>
      <c r="F122" s="252" t="s">
        <v>790</v>
      </c>
      <c r="G122" s="253"/>
      <c r="H122" s="251"/>
      <c r="I122" s="251"/>
      <c r="J122" s="251" t="s">
        <v>791</v>
      </c>
      <c r="K122" s="275"/>
    </row>
    <row r="123" spans="2:11" ht="5.25" customHeight="1" x14ac:dyDescent="0.3">
      <c r="B123" s="276"/>
      <c r="C123" s="254"/>
      <c r="D123" s="254"/>
      <c r="E123" s="254"/>
      <c r="F123" s="254"/>
      <c r="G123" s="237"/>
      <c r="H123" s="254"/>
      <c r="I123" s="254"/>
      <c r="J123" s="254"/>
      <c r="K123" s="277"/>
    </row>
    <row r="124" spans="2:11" ht="15" customHeight="1" x14ac:dyDescent="0.3">
      <c r="B124" s="276"/>
      <c r="C124" s="237" t="s">
        <v>795</v>
      </c>
      <c r="D124" s="254"/>
      <c r="E124" s="254"/>
      <c r="F124" s="256" t="s">
        <v>792</v>
      </c>
      <c r="G124" s="237"/>
      <c r="H124" s="237" t="s">
        <v>831</v>
      </c>
      <c r="I124" s="237" t="s">
        <v>794</v>
      </c>
      <c r="J124" s="237">
        <v>120</v>
      </c>
      <c r="K124" s="278"/>
    </row>
    <row r="125" spans="2:11" ht="15" customHeight="1" x14ac:dyDescent="0.3">
      <c r="B125" s="276"/>
      <c r="C125" s="237" t="s">
        <v>840</v>
      </c>
      <c r="D125" s="237"/>
      <c r="E125" s="237"/>
      <c r="F125" s="256" t="s">
        <v>792</v>
      </c>
      <c r="G125" s="237"/>
      <c r="H125" s="237" t="s">
        <v>841</v>
      </c>
      <c r="I125" s="237" t="s">
        <v>794</v>
      </c>
      <c r="J125" s="237" t="s">
        <v>842</v>
      </c>
      <c r="K125" s="278"/>
    </row>
    <row r="126" spans="2:11" ht="15" customHeight="1" x14ac:dyDescent="0.3">
      <c r="B126" s="276"/>
      <c r="C126" s="237" t="s">
        <v>741</v>
      </c>
      <c r="D126" s="237"/>
      <c r="E126" s="237"/>
      <c r="F126" s="256" t="s">
        <v>792</v>
      </c>
      <c r="G126" s="237"/>
      <c r="H126" s="237" t="s">
        <v>843</v>
      </c>
      <c r="I126" s="237" t="s">
        <v>794</v>
      </c>
      <c r="J126" s="237" t="s">
        <v>842</v>
      </c>
      <c r="K126" s="278"/>
    </row>
    <row r="127" spans="2:11" ht="15" customHeight="1" x14ac:dyDescent="0.3">
      <c r="B127" s="276"/>
      <c r="C127" s="237" t="s">
        <v>803</v>
      </c>
      <c r="D127" s="237"/>
      <c r="E127" s="237"/>
      <c r="F127" s="256" t="s">
        <v>798</v>
      </c>
      <c r="G127" s="237"/>
      <c r="H127" s="237" t="s">
        <v>804</v>
      </c>
      <c r="I127" s="237" t="s">
        <v>794</v>
      </c>
      <c r="J127" s="237">
        <v>15</v>
      </c>
      <c r="K127" s="278"/>
    </row>
    <row r="128" spans="2:11" ht="15" customHeight="1" x14ac:dyDescent="0.3">
      <c r="B128" s="276"/>
      <c r="C128" s="258" t="s">
        <v>805</v>
      </c>
      <c r="D128" s="258"/>
      <c r="E128" s="258"/>
      <c r="F128" s="259" t="s">
        <v>798</v>
      </c>
      <c r="G128" s="258"/>
      <c r="H128" s="258" t="s">
        <v>806</v>
      </c>
      <c r="I128" s="258" t="s">
        <v>794</v>
      </c>
      <c r="J128" s="258">
        <v>15</v>
      </c>
      <c r="K128" s="278"/>
    </row>
    <row r="129" spans="2:11" ht="15" customHeight="1" x14ac:dyDescent="0.3">
      <c r="B129" s="276"/>
      <c r="C129" s="258" t="s">
        <v>807</v>
      </c>
      <c r="D129" s="258"/>
      <c r="E129" s="258"/>
      <c r="F129" s="259" t="s">
        <v>798</v>
      </c>
      <c r="G129" s="258"/>
      <c r="H129" s="258" t="s">
        <v>808</v>
      </c>
      <c r="I129" s="258" t="s">
        <v>794</v>
      </c>
      <c r="J129" s="258">
        <v>20</v>
      </c>
      <c r="K129" s="278"/>
    </row>
    <row r="130" spans="2:11" ht="15" customHeight="1" x14ac:dyDescent="0.3">
      <c r="B130" s="276"/>
      <c r="C130" s="258" t="s">
        <v>809</v>
      </c>
      <c r="D130" s="258"/>
      <c r="E130" s="258"/>
      <c r="F130" s="259" t="s">
        <v>798</v>
      </c>
      <c r="G130" s="258"/>
      <c r="H130" s="258" t="s">
        <v>810</v>
      </c>
      <c r="I130" s="258" t="s">
        <v>794</v>
      </c>
      <c r="J130" s="258">
        <v>20</v>
      </c>
      <c r="K130" s="278"/>
    </row>
    <row r="131" spans="2:11" ht="15" customHeight="1" x14ac:dyDescent="0.3">
      <c r="B131" s="276"/>
      <c r="C131" s="237" t="s">
        <v>797</v>
      </c>
      <c r="D131" s="237"/>
      <c r="E131" s="237"/>
      <c r="F131" s="256" t="s">
        <v>798</v>
      </c>
      <c r="G131" s="237"/>
      <c r="H131" s="237" t="s">
        <v>831</v>
      </c>
      <c r="I131" s="237" t="s">
        <v>794</v>
      </c>
      <c r="J131" s="237">
        <v>50</v>
      </c>
      <c r="K131" s="278"/>
    </row>
    <row r="132" spans="2:11" ht="15" customHeight="1" x14ac:dyDescent="0.3">
      <c r="B132" s="276"/>
      <c r="C132" s="237" t="s">
        <v>811</v>
      </c>
      <c r="D132" s="237"/>
      <c r="E132" s="237"/>
      <c r="F132" s="256" t="s">
        <v>798</v>
      </c>
      <c r="G132" s="237"/>
      <c r="H132" s="237" t="s">
        <v>831</v>
      </c>
      <c r="I132" s="237" t="s">
        <v>794</v>
      </c>
      <c r="J132" s="237">
        <v>50</v>
      </c>
      <c r="K132" s="278"/>
    </row>
    <row r="133" spans="2:11" ht="15" customHeight="1" x14ac:dyDescent="0.3">
      <c r="B133" s="276"/>
      <c r="C133" s="237" t="s">
        <v>817</v>
      </c>
      <c r="D133" s="237"/>
      <c r="E133" s="237"/>
      <c r="F133" s="256" t="s">
        <v>798</v>
      </c>
      <c r="G133" s="237"/>
      <c r="H133" s="237" t="s">
        <v>831</v>
      </c>
      <c r="I133" s="237" t="s">
        <v>794</v>
      </c>
      <c r="J133" s="237">
        <v>50</v>
      </c>
      <c r="K133" s="278"/>
    </row>
    <row r="134" spans="2:11" ht="15" customHeight="1" x14ac:dyDescent="0.3">
      <c r="B134" s="276"/>
      <c r="C134" s="237" t="s">
        <v>819</v>
      </c>
      <c r="D134" s="237"/>
      <c r="E134" s="237"/>
      <c r="F134" s="256" t="s">
        <v>798</v>
      </c>
      <c r="G134" s="237"/>
      <c r="H134" s="237" t="s">
        <v>831</v>
      </c>
      <c r="I134" s="237" t="s">
        <v>794</v>
      </c>
      <c r="J134" s="237">
        <v>50</v>
      </c>
      <c r="K134" s="278"/>
    </row>
    <row r="135" spans="2:11" ht="15" customHeight="1" x14ac:dyDescent="0.3">
      <c r="B135" s="276"/>
      <c r="C135" s="237" t="s">
        <v>113</v>
      </c>
      <c r="D135" s="237"/>
      <c r="E135" s="237"/>
      <c r="F135" s="256" t="s">
        <v>798</v>
      </c>
      <c r="G135" s="237"/>
      <c r="H135" s="237" t="s">
        <v>844</v>
      </c>
      <c r="I135" s="237" t="s">
        <v>794</v>
      </c>
      <c r="J135" s="237">
        <v>255</v>
      </c>
      <c r="K135" s="278"/>
    </row>
    <row r="136" spans="2:11" ht="15" customHeight="1" x14ac:dyDescent="0.3">
      <c r="B136" s="276"/>
      <c r="C136" s="237" t="s">
        <v>821</v>
      </c>
      <c r="D136" s="237"/>
      <c r="E136" s="237"/>
      <c r="F136" s="256" t="s">
        <v>792</v>
      </c>
      <c r="G136" s="237"/>
      <c r="H136" s="237" t="s">
        <v>845</v>
      </c>
      <c r="I136" s="237" t="s">
        <v>823</v>
      </c>
      <c r="J136" s="237"/>
      <c r="K136" s="278"/>
    </row>
    <row r="137" spans="2:11" ht="15" customHeight="1" x14ac:dyDescent="0.3">
      <c r="B137" s="276"/>
      <c r="C137" s="237" t="s">
        <v>824</v>
      </c>
      <c r="D137" s="237"/>
      <c r="E137" s="237"/>
      <c r="F137" s="256" t="s">
        <v>792</v>
      </c>
      <c r="G137" s="237"/>
      <c r="H137" s="237" t="s">
        <v>846</v>
      </c>
      <c r="I137" s="237" t="s">
        <v>826</v>
      </c>
      <c r="J137" s="237"/>
      <c r="K137" s="278"/>
    </row>
    <row r="138" spans="2:11" ht="15" customHeight="1" x14ac:dyDescent="0.3">
      <c r="B138" s="276"/>
      <c r="C138" s="237" t="s">
        <v>827</v>
      </c>
      <c r="D138" s="237"/>
      <c r="E138" s="237"/>
      <c r="F138" s="256" t="s">
        <v>792</v>
      </c>
      <c r="G138" s="237"/>
      <c r="H138" s="237" t="s">
        <v>827</v>
      </c>
      <c r="I138" s="237" t="s">
        <v>826</v>
      </c>
      <c r="J138" s="237"/>
      <c r="K138" s="278"/>
    </row>
    <row r="139" spans="2:11" ht="15" customHeight="1" x14ac:dyDescent="0.3">
      <c r="B139" s="276"/>
      <c r="C139" s="237" t="s">
        <v>37</v>
      </c>
      <c r="D139" s="237"/>
      <c r="E139" s="237"/>
      <c r="F139" s="256" t="s">
        <v>792</v>
      </c>
      <c r="G139" s="237"/>
      <c r="H139" s="237" t="s">
        <v>847</v>
      </c>
      <c r="I139" s="237" t="s">
        <v>826</v>
      </c>
      <c r="J139" s="237"/>
      <c r="K139" s="278"/>
    </row>
    <row r="140" spans="2:11" ht="15" customHeight="1" x14ac:dyDescent="0.3">
      <c r="B140" s="276"/>
      <c r="C140" s="237" t="s">
        <v>848</v>
      </c>
      <c r="D140" s="237"/>
      <c r="E140" s="237"/>
      <c r="F140" s="256" t="s">
        <v>792</v>
      </c>
      <c r="G140" s="237"/>
      <c r="H140" s="237" t="s">
        <v>849</v>
      </c>
      <c r="I140" s="237" t="s">
        <v>826</v>
      </c>
      <c r="J140" s="237"/>
      <c r="K140" s="278"/>
    </row>
    <row r="141" spans="2:11" ht="15" customHeight="1" x14ac:dyDescent="0.3">
      <c r="B141" s="279"/>
      <c r="C141" s="280"/>
      <c r="D141" s="280"/>
      <c r="E141" s="280"/>
      <c r="F141" s="280"/>
      <c r="G141" s="280"/>
      <c r="H141" s="280"/>
      <c r="I141" s="280"/>
      <c r="J141" s="280"/>
      <c r="K141" s="281"/>
    </row>
    <row r="142" spans="2:11" ht="18.75" customHeight="1" x14ac:dyDescent="0.3">
      <c r="B142" s="234"/>
      <c r="C142" s="234"/>
      <c r="D142" s="234"/>
      <c r="E142" s="234"/>
      <c r="F142" s="268"/>
      <c r="G142" s="234"/>
      <c r="H142" s="234"/>
      <c r="I142" s="234"/>
      <c r="J142" s="234"/>
      <c r="K142" s="234"/>
    </row>
    <row r="143" spans="2:11" ht="18.75" customHeight="1" x14ac:dyDescent="0.3">
      <c r="B143" s="243"/>
      <c r="C143" s="243"/>
      <c r="D143" s="243"/>
      <c r="E143" s="243"/>
      <c r="F143" s="243"/>
      <c r="G143" s="243"/>
      <c r="H143" s="243"/>
      <c r="I143" s="243"/>
      <c r="J143" s="243"/>
      <c r="K143" s="243"/>
    </row>
    <row r="144" spans="2:11" ht="7.5" customHeight="1" x14ac:dyDescent="0.3">
      <c r="B144" s="244"/>
      <c r="C144" s="245"/>
      <c r="D144" s="245"/>
      <c r="E144" s="245"/>
      <c r="F144" s="245"/>
      <c r="G144" s="245"/>
      <c r="H144" s="245"/>
      <c r="I144" s="245"/>
      <c r="J144" s="245"/>
      <c r="K144" s="246"/>
    </row>
    <row r="145" spans="2:11" ht="45" customHeight="1" x14ac:dyDescent="0.3">
      <c r="B145" s="247"/>
      <c r="C145" s="349" t="s">
        <v>850</v>
      </c>
      <c r="D145" s="349"/>
      <c r="E145" s="349"/>
      <c r="F145" s="349"/>
      <c r="G145" s="349"/>
      <c r="H145" s="349"/>
      <c r="I145" s="349"/>
      <c r="J145" s="349"/>
      <c r="K145" s="248"/>
    </row>
    <row r="146" spans="2:11" ht="17.25" customHeight="1" x14ac:dyDescent="0.3">
      <c r="B146" s="247"/>
      <c r="C146" s="249" t="s">
        <v>786</v>
      </c>
      <c r="D146" s="249"/>
      <c r="E146" s="249"/>
      <c r="F146" s="249" t="s">
        <v>787</v>
      </c>
      <c r="G146" s="250"/>
      <c r="H146" s="249" t="s">
        <v>108</v>
      </c>
      <c r="I146" s="249" t="s">
        <v>56</v>
      </c>
      <c r="J146" s="249" t="s">
        <v>788</v>
      </c>
      <c r="K146" s="248"/>
    </row>
    <row r="147" spans="2:11" ht="17.25" customHeight="1" x14ac:dyDescent="0.3">
      <c r="B147" s="247"/>
      <c r="C147" s="251" t="s">
        <v>789</v>
      </c>
      <c r="D147" s="251"/>
      <c r="E147" s="251"/>
      <c r="F147" s="252" t="s">
        <v>790</v>
      </c>
      <c r="G147" s="253"/>
      <c r="H147" s="251"/>
      <c r="I147" s="251"/>
      <c r="J147" s="251" t="s">
        <v>791</v>
      </c>
      <c r="K147" s="248"/>
    </row>
    <row r="148" spans="2:11" ht="5.25" customHeight="1" x14ac:dyDescent="0.3">
      <c r="B148" s="257"/>
      <c r="C148" s="254"/>
      <c r="D148" s="254"/>
      <c r="E148" s="254"/>
      <c r="F148" s="254"/>
      <c r="G148" s="255"/>
      <c r="H148" s="254"/>
      <c r="I148" s="254"/>
      <c r="J148" s="254"/>
      <c r="K148" s="278"/>
    </row>
    <row r="149" spans="2:11" ht="15" customHeight="1" x14ac:dyDescent="0.3">
      <c r="B149" s="257"/>
      <c r="C149" s="282" t="s">
        <v>795</v>
      </c>
      <c r="D149" s="237"/>
      <c r="E149" s="237"/>
      <c r="F149" s="283" t="s">
        <v>792</v>
      </c>
      <c r="G149" s="237"/>
      <c r="H149" s="282" t="s">
        <v>831</v>
      </c>
      <c r="I149" s="282" t="s">
        <v>794</v>
      </c>
      <c r="J149" s="282">
        <v>120</v>
      </c>
      <c r="K149" s="278"/>
    </row>
    <row r="150" spans="2:11" ht="15" customHeight="1" x14ac:dyDescent="0.3">
      <c r="B150" s="257"/>
      <c r="C150" s="282" t="s">
        <v>840</v>
      </c>
      <c r="D150" s="237"/>
      <c r="E150" s="237"/>
      <c r="F150" s="283" t="s">
        <v>792</v>
      </c>
      <c r="G150" s="237"/>
      <c r="H150" s="282" t="s">
        <v>851</v>
      </c>
      <c r="I150" s="282" t="s">
        <v>794</v>
      </c>
      <c r="J150" s="282" t="s">
        <v>842</v>
      </c>
      <c r="K150" s="278"/>
    </row>
    <row r="151" spans="2:11" ht="15" customHeight="1" x14ac:dyDescent="0.3">
      <c r="B151" s="257"/>
      <c r="C151" s="282" t="s">
        <v>741</v>
      </c>
      <c r="D151" s="237"/>
      <c r="E151" s="237"/>
      <c r="F151" s="283" t="s">
        <v>792</v>
      </c>
      <c r="G151" s="237"/>
      <c r="H151" s="282" t="s">
        <v>852</v>
      </c>
      <c r="I151" s="282" t="s">
        <v>794</v>
      </c>
      <c r="J151" s="282" t="s">
        <v>842</v>
      </c>
      <c r="K151" s="278"/>
    </row>
    <row r="152" spans="2:11" ht="15" customHeight="1" x14ac:dyDescent="0.3">
      <c r="B152" s="257"/>
      <c r="C152" s="282" t="s">
        <v>797</v>
      </c>
      <c r="D152" s="237"/>
      <c r="E152" s="237"/>
      <c r="F152" s="283" t="s">
        <v>798</v>
      </c>
      <c r="G152" s="237"/>
      <c r="H152" s="282" t="s">
        <v>831</v>
      </c>
      <c r="I152" s="282" t="s">
        <v>794</v>
      </c>
      <c r="J152" s="282">
        <v>50</v>
      </c>
      <c r="K152" s="278"/>
    </row>
    <row r="153" spans="2:11" ht="15" customHeight="1" x14ac:dyDescent="0.3">
      <c r="B153" s="257"/>
      <c r="C153" s="282" t="s">
        <v>800</v>
      </c>
      <c r="D153" s="237"/>
      <c r="E153" s="237"/>
      <c r="F153" s="283" t="s">
        <v>792</v>
      </c>
      <c r="G153" s="237"/>
      <c r="H153" s="282" t="s">
        <v>831</v>
      </c>
      <c r="I153" s="282" t="s">
        <v>802</v>
      </c>
      <c r="J153" s="282"/>
      <c r="K153" s="278"/>
    </row>
    <row r="154" spans="2:11" ht="15" customHeight="1" x14ac:dyDescent="0.3">
      <c r="B154" s="257"/>
      <c r="C154" s="282" t="s">
        <v>811</v>
      </c>
      <c r="D154" s="237"/>
      <c r="E154" s="237"/>
      <c r="F154" s="283" t="s">
        <v>798</v>
      </c>
      <c r="G154" s="237"/>
      <c r="H154" s="282" t="s">
        <v>831</v>
      </c>
      <c r="I154" s="282" t="s">
        <v>794</v>
      </c>
      <c r="J154" s="282">
        <v>50</v>
      </c>
      <c r="K154" s="278"/>
    </row>
    <row r="155" spans="2:11" ht="15" customHeight="1" x14ac:dyDescent="0.3">
      <c r="B155" s="257"/>
      <c r="C155" s="282" t="s">
        <v>819</v>
      </c>
      <c r="D155" s="237"/>
      <c r="E155" s="237"/>
      <c r="F155" s="283" t="s">
        <v>798</v>
      </c>
      <c r="G155" s="237"/>
      <c r="H155" s="282" t="s">
        <v>831</v>
      </c>
      <c r="I155" s="282" t="s">
        <v>794</v>
      </c>
      <c r="J155" s="282">
        <v>50</v>
      </c>
      <c r="K155" s="278"/>
    </row>
    <row r="156" spans="2:11" ht="15" customHeight="1" x14ac:dyDescent="0.3">
      <c r="B156" s="257"/>
      <c r="C156" s="282" t="s">
        <v>817</v>
      </c>
      <c r="D156" s="237"/>
      <c r="E156" s="237"/>
      <c r="F156" s="283" t="s">
        <v>798</v>
      </c>
      <c r="G156" s="237"/>
      <c r="H156" s="282" t="s">
        <v>831</v>
      </c>
      <c r="I156" s="282" t="s">
        <v>794</v>
      </c>
      <c r="J156" s="282">
        <v>50</v>
      </c>
      <c r="K156" s="278"/>
    </row>
    <row r="157" spans="2:11" ht="15" customHeight="1" x14ac:dyDescent="0.3">
      <c r="B157" s="257"/>
      <c r="C157" s="282" t="s">
        <v>95</v>
      </c>
      <c r="D157" s="237"/>
      <c r="E157" s="237"/>
      <c r="F157" s="283" t="s">
        <v>792</v>
      </c>
      <c r="G157" s="237"/>
      <c r="H157" s="282" t="s">
        <v>853</v>
      </c>
      <c r="I157" s="282" t="s">
        <v>794</v>
      </c>
      <c r="J157" s="282" t="s">
        <v>854</v>
      </c>
      <c r="K157" s="278"/>
    </row>
    <row r="158" spans="2:11" ht="15" customHeight="1" x14ac:dyDescent="0.3">
      <c r="B158" s="257"/>
      <c r="C158" s="282" t="s">
        <v>855</v>
      </c>
      <c r="D158" s="237"/>
      <c r="E158" s="237"/>
      <c r="F158" s="283" t="s">
        <v>792</v>
      </c>
      <c r="G158" s="237"/>
      <c r="H158" s="282" t="s">
        <v>856</v>
      </c>
      <c r="I158" s="282" t="s">
        <v>826</v>
      </c>
      <c r="J158" s="282"/>
      <c r="K158" s="278"/>
    </row>
    <row r="159" spans="2:11" ht="15" customHeight="1" x14ac:dyDescent="0.3">
      <c r="B159" s="284"/>
      <c r="C159" s="266"/>
      <c r="D159" s="266"/>
      <c r="E159" s="266"/>
      <c r="F159" s="266"/>
      <c r="G159" s="266"/>
      <c r="H159" s="266"/>
      <c r="I159" s="266"/>
      <c r="J159" s="266"/>
      <c r="K159" s="285"/>
    </row>
    <row r="160" spans="2:11" ht="18.75" customHeight="1" x14ac:dyDescent="0.3">
      <c r="B160" s="234"/>
      <c r="C160" s="237"/>
      <c r="D160" s="237"/>
      <c r="E160" s="237"/>
      <c r="F160" s="256"/>
      <c r="G160" s="237"/>
      <c r="H160" s="237"/>
      <c r="I160" s="237"/>
      <c r="J160" s="237"/>
      <c r="K160" s="234"/>
    </row>
    <row r="161" spans="2:11" ht="18.75" customHeight="1" x14ac:dyDescent="0.3"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</row>
    <row r="162" spans="2:11" ht="7.5" customHeight="1" x14ac:dyDescent="0.3">
      <c r="B162" s="224"/>
      <c r="C162" s="225"/>
      <c r="D162" s="225"/>
      <c r="E162" s="225"/>
      <c r="F162" s="225"/>
      <c r="G162" s="225"/>
      <c r="H162" s="225"/>
      <c r="I162" s="225"/>
      <c r="J162" s="225"/>
      <c r="K162" s="226"/>
    </row>
    <row r="163" spans="2:11" ht="45" customHeight="1" x14ac:dyDescent="0.3">
      <c r="B163" s="227"/>
      <c r="C163" s="346" t="s">
        <v>857</v>
      </c>
      <c r="D163" s="346"/>
      <c r="E163" s="346"/>
      <c r="F163" s="346"/>
      <c r="G163" s="346"/>
      <c r="H163" s="346"/>
      <c r="I163" s="346"/>
      <c r="J163" s="346"/>
      <c r="K163" s="228"/>
    </row>
    <row r="164" spans="2:11" ht="17.25" customHeight="1" x14ac:dyDescent="0.3">
      <c r="B164" s="227"/>
      <c r="C164" s="249" t="s">
        <v>786</v>
      </c>
      <c r="D164" s="249"/>
      <c r="E164" s="249"/>
      <c r="F164" s="249" t="s">
        <v>787</v>
      </c>
      <c r="G164" s="286"/>
      <c r="H164" s="287" t="s">
        <v>108</v>
      </c>
      <c r="I164" s="287" t="s">
        <v>56</v>
      </c>
      <c r="J164" s="249" t="s">
        <v>788</v>
      </c>
      <c r="K164" s="228"/>
    </row>
    <row r="165" spans="2:11" ht="17.25" customHeight="1" x14ac:dyDescent="0.3">
      <c r="B165" s="230"/>
      <c r="C165" s="251" t="s">
        <v>789</v>
      </c>
      <c r="D165" s="251"/>
      <c r="E165" s="251"/>
      <c r="F165" s="252" t="s">
        <v>790</v>
      </c>
      <c r="G165" s="288"/>
      <c r="H165" s="289"/>
      <c r="I165" s="289"/>
      <c r="J165" s="251" t="s">
        <v>791</v>
      </c>
      <c r="K165" s="231"/>
    </row>
    <row r="166" spans="2:11" ht="5.25" customHeight="1" x14ac:dyDescent="0.3">
      <c r="B166" s="257"/>
      <c r="C166" s="254"/>
      <c r="D166" s="254"/>
      <c r="E166" s="254"/>
      <c r="F166" s="254"/>
      <c r="G166" s="255"/>
      <c r="H166" s="254"/>
      <c r="I166" s="254"/>
      <c r="J166" s="254"/>
      <c r="K166" s="278"/>
    </row>
    <row r="167" spans="2:11" ht="15" customHeight="1" x14ac:dyDescent="0.3">
      <c r="B167" s="257"/>
      <c r="C167" s="237" t="s">
        <v>795</v>
      </c>
      <c r="D167" s="237"/>
      <c r="E167" s="237"/>
      <c r="F167" s="256" t="s">
        <v>792</v>
      </c>
      <c r="G167" s="237"/>
      <c r="H167" s="237" t="s">
        <v>831</v>
      </c>
      <c r="I167" s="237" t="s">
        <v>794</v>
      </c>
      <c r="J167" s="237">
        <v>120</v>
      </c>
      <c r="K167" s="278"/>
    </row>
    <row r="168" spans="2:11" ht="15" customHeight="1" x14ac:dyDescent="0.3">
      <c r="B168" s="257"/>
      <c r="C168" s="237" t="s">
        <v>840</v>
      </c>
      <c r="D168" s="237"/>
      <c r="E168" s="237"/>
      <c r="F168" s="256" t="s">
        <v>792</v>
      </c>
      <c r="G168" s="237"/>
      <c r="H168" s="237" t="s">
        <v>841</v>
      </c>
      <c r="I168" s="237" t="s">
        <v>794</v>
      </c>
      <c r="J168" s="237" t="s">
        <v>842</v>
      </c>
      <c r="K168" s="278"/>
    </row>
    <row r="169" spans="2:11" ht="15" customHeight="1" x14ac:dyDescent="0.3">
      <c r="B169" s="257"/>
      <c r="C169" s="237" t="s">
        <v>741</v>
      </c>
      <c r="D169" s="237"/>
      <c r="E169" s="237"/>
      <c r="F169" s="256" t="s">
        <v>792</v>
      </c>
      <c r="G169" s="237"/>
      <c r="H169" s="237" t="s">
        <v>858</v>
      </c>
      <c r="I169" s="237" t="s">
        <v>794</v>
      </c>
      <c r="J169" s="237" t="s">
        <v>842</v>
      </c>
      <c r="K169" s="278"/>
    </row>
    <row r="170" spans="2:11" ht="15" customHeight="1" x14ac:dyDescent="0.3">
      <c r="B170" s="257"/>
      <c r="C170" s="237" t="s">
        <v>797</v>
      </c>
      <c r="D170" s="237"/>
      <c r="E170" s="237"/>
      <c r="F170" s="256" t="s">
        <v>798</v>
      </c>
      <c r="G170" s="237"/>
      <c r="H170" s="237" t="s">
        <v>858</v>
      </c>
      <c r="I170" s="237" t="s">
        <v>794</v>
      </c>
      <c r="J170" s="237">
        <v>50</v>
      </c>
      <c r="K170" s="278"/>
    </row>
    <row r="171" spans="2:11" ht="15" customHeight="1" x14ac:dyDescent="0.3">
      <c r="B171" s="257"/>
      <c r="C171" s="237" t="s">
        <v>800</v>
      </c>
      <c r="D171" s="237"/>
      <c r="E171" s="237"/>
      <c r="F171" s="256" t="s">
        <v>792</v>
      </c>
      <c r="G171" s="237"/>
      <c r="H171" s="237" t="s">
        <v>858</v>
      </c>
      <c r="I171" s="237" t="s">
        <v>802</v>
      </c>
      <c r="J171" s="237"/>
      <c r="K171" s="278"/>
    </row>
    <row r="172" spans="2:11" ht="15" customHeight="1" x14ac:dyDescent="0.3">
      <c r="B172" s="257"/>
      <c r="C172" s="237" t="s">
        <v>811</v>
      </c>
      <c r="D172" s="237"/>
      <c r="E172" s="237"/>
      <c r="F172" s="256" t="s">
        <v>798</v>
      </c>
      <c r="G172" s="237"/>
      <c r="H172" s="237" t="s">
        <v>858</v>
      </c>
      <c r="I172" s="237" t="s">
        <v>794</v>
      </c>
      <c r="J172" s="237">
        <v>50</v>
      </c>
      <c r="K172" s="278"/>
    </row>
    <row r="173" spans="2:11" ht="15" customHeight="1" x14ac:dyDescent="0.3">
      <c r="B173" s="257"/>
      <c r="C173" s="237" t="s">
        <v>819</v>
      </c>
      <c r="D173" s="237"/>
      <c r="E173" s="237"/>
      <c r="F173" s="256" t="s">
        <v>798</v>
      </c>
      <c r="G173" s="237"/>
      <c r="H173" s="237" t="s">
        <v>858</v>
      </c>
      <c r="I173" s="237" t="s">
        <v>794</v>
      </c>
      <c r="J173" s="237">
        <v>50</v>
      </c>
      <c r="K173" s="278"/>
    </row>
    <row r="174" spans="2:11" ht="15" customHeight="1" x14ac:dyDescent="0.3">
      <c r="B174" s="257"/>
      <c r="C174" s="237" t="s">
        <v>817</v>
      </c>
      <c r="D174" s="237"/>
      <c r="E174" s="237"/>
      <c r="F174" s="256" t="s">
        <v>798</v>
      </c>
      <c r="G174" s="237"/>
      <c r="H174" s="237" t="s">
        <v>858</v>
      </c>
      <c r="I174" s="237" t="s">
        <v>794</v>
      </c>
      <c r="J174" s="237">
        <v>50</v>
      </c>
      <c r="K174" s="278"/>
    </row>
    <row r="175" spans="2:11" ht="15" customHeight="1" x14ac:dyDescent="0.3">
      <c r="B175" s="257"/>
      <c r="C175" s="237" t="s">
        <v>107</v>
      </c>
      <c r="D175" s="237"/>
      <c r="E175" s="237"/>
      <c r="F175" s="256" t="s">
        <v>792</v>
      </c>
      <c r="G175" s="237"/>
      <c r="H175" s="237" t="s">
        <v>859</v>
      </c>
      <c r="I175" s="237" t="s">
        <v>860</v>
      </c>
      <c r="J175" s="237"/>
      <c r="K175" s="278"/>
    </row>
    <row r="176" spans="2:11" ht="15" customHeight="1" x14ac:dyDescent="0.3">
      <c r="B176" s="257"/>
      <c r="C176" s="237" t="s">
        <v>56</v>
      </c>
      <c r="D176" s="237"/>
      <c r="E176" s="237"/>
      <c r="F176" s="256" t="s">
        <v>792</v>
      </c>
      <c r="G176" s="237"/>
      <c r="H176" s="237" t="s">
        <v>861</v>
      </c>
      <c r="I176" s="237" t="s">
        <v>862</v>
      </c>
      <c r="J176" s="237">
        <v>1</v>
      </c>
      <c r="K176" s="278"/>
    </row>
    <row r="177" spans="2:11" ht="15" customHeight="1" x14ac:dyDescent="0.3">
      <c r="B177" s="257"/>
      <c r="C177" s="237" t="s">
        <v>52</v>
      </c>
      <c r="D177" s="237"/>
      <c r="E177" s="237"/>
      <c r="F177" s="256" t="s">
        <v>792</v>
      </c>
      <c r="G177" s="237"/>
      <c r="H177" s="237" t="s">
        <v>863</v>
      </c>
      <c r="I177" s="237" t="s">
        <v>794</v>
      </c>
      <c r="J177" s="237">
        <v>20</v>
      </c>
      <c r="K177" s="278"/>
    </row>
    <row r="178" spans="2:11" ht="15" customHeight="1" x14ac:dyDescent="0.3">
      <c r="B178" s="257"/>
      <c r="C178" s="237" t="s">
        <v>108</v>
      </c>
      <c r="D178" s="237"/>
      <c r="E178" s="237"/>
      <c r="F178" s="256" t="s">
        <v>792</v>
      </c>
      <c r="G178" s="237"/>
      <c r="H178" s="237" t="s">
        <v>864</v>
      </c>
      <c r="I178" s="237" t="s">
        <v>794</v>
      </c>
      <c r="J178" s="237">
        <v>255</v>
      </c>
      <c r="K178" s="278"/>
    </row>
    <row r="179" spans="2:11" ht="15" customHeight="1" x14ac:dyDescent="0.3">
      <c r="B179" s="257"/>
      <c r="C179" s="237" t="s">
        <v>109</v>
      </c>
      <c r="D179" s="237"/>
      <c r="E179" s="237"/>
      <c r="F179" s="256" t="s">
        <v>792</v>
      </c>
      <c r="G179" s="237"/>
      <c r="H179" s="237" t="s">
        <v>757</v>
      </c>
      <c r="I179" s="237" t="s">
        <v>794</v>
      </c>
      <c r="J179" s="237">
        <v>10</v>
      </c>
      <c r="K179" s="278"/>
    </row>
    <row r="180" spans="2:11" ht="15" customHeight="1" x14ac:dyDescent="0.3">
      <c r="B180" s="257"/>
      <c r="C180" s="237" t="s">
        <v>110</v>
      </c>
      <c r="D180" s="237"/>
      <c r="E180" s="237"/>
      <c r="F180" s="256" t="s">
        <v>792</v>
      </c>
      <c r="G180" s="237"/>
      <c r="H180" s="237" t="s">
        <v>865</v>
      </c>
      <c r="I180" s="237" t="s">
        <v>826</v>
      </c>
      <c r="J180" s="237"/>
      <c r="K180" s="278"/>
    </row>
    <row r="181" spans="2:11" ht="15" customHeight="1" x14ac:dyDescent="0.3">
      <c r="B181" s="257"/>
      <c r="C181" s="237" t="s">
        <v>866</v>
      </c>
      <c r="D181" s="237"/>
      <c r="E181" s="237"/>
      <c r="F181" s="256" t="s">
        <v>792</v>
      </c>
      <c r="G181" s="237"/>
      <c r="H181" s="237" t="s">
        <v>867</v>
      </c>
      <c r="I181" s="237" t="s">
        <v>826</v>
      </c>
      <c r="J181" s="237"/>
      <c r="K181" s="278"/>
    </row>
    <row r="182" spans="2:11" ht="15" customHeight="1" x14ac:dyDescent="0.3">
      <c r="B182" s="257"/>
      <c r="C182" s="237" t="s">
        <v>855</v>
      </c>
      <c r="D182" s="237"/>
      <c r="E182" s="237"/>
      <c r="F182" s="256" t="s">
        <v>792</v>
      </c>
      <c r="G182" s="237"/>
      <c r="H182" s="237" t="s">
        <v>868</v>
      </c>
      <c r="I182" s="237" t="s">
        <v>826</v>
      </c>
      <c r="J182" s="237"/>
      <c r="K182" s="278"/>
    </row>
    <row r="183" spans="2:11" ht="15" customHeight="1" x14ac:dyDescent="0.3">
      <c r="B183" s="257"/>
      <c r="C183" s="237" t="s">
        <v>112</v>
      </c>
      <c r="D183" s="237"/>
      <c r="E183" s="237"/>
      <c r="F183" s="256" t="s">
        <v>798</v>
      </c>
      <c r="G183" s="237"/>
      <c r="H183" s="237" t="s">
        <v>869</v>
      </c>
      <c r="I183" s="237" t="s">
        <v>794</v>
      </c>
      <c r="J183" s="237">
        <v>50</v>
      </c>
      <c r="K183" s="278"/>
    </row>
    <row r="184" spans="2:11" ht="15" customHeight="1" x14ac:dyDescent="0.3">
      <c r="B184" s="257"/>
      <c r="C184" s="237" t="s">
        <v>870</v>
      </c>
      <c r="D184" s="237"/>
      <c r="E184" s="237"/>
      <c r="F184" s="256" t="s">
        <v>798</v>
      </c>
      <c r="G184" s="237"/>
      <c r="H184" s="237" t="s">
        <v>871</v>
      </c>
      <c r="I184" s="237" t="s">
        <v>872</v>
      </c>
      <c r="J184" s="237"/>
      <c r="K184" s="278"/>
    </row>
    <row r="185" spans="2:11" ht="15" customHeight="1" x14ac:dyDescent="0.3">
      <c r="B185" s="257"/>
      <c r="C185" s="237" t="s">
        <v>873</v>
      </c>
      <c r="D185" s="237"/>
      <c r="E185" s="237"/>
      <c r="F185" s="256" t="s">
        <v>798</v>
      </c>
      <c r="G185" s="237"/>
      <c r="H185" s="237" t="s">
        <v>874</v>
      </c>
      <c r="I185" s="237" t="s">
        <v>872</v>
      </c>
      <c r="J185" s="237"/>
      <c r="K185" s="278"/>
    </row>
    <row r="186" spans="2:11" ht="15" customHeight="1" x14ac:dyDescent="0.3">
      <c r="B186" s="257"/>
      <c r="C186" s="237" t="s">
        <v>875</v>
      </c>
      <c r="D186" s="237"/>
      <c r="E186" s="237"/>
      <c r="F186" s="256" t="s">
        <v>798</v>
      </c>
      <c r="G186" s="237"/>
      <c r="H186" s="237" t="s">
        <v>876</v>
      </c>
      <c r="I186" s="237" t="s">
        <v>872</v>
      </c>
      <c r="J186" s="237"/>
      <c r="K186" s="278"/>
    </row>
    <row r="187" spans="2:11" ht="15" customHeight="1" x14ac:dyDescent="0.3">
      <c r="B187" s="257"/>
      <c r="C187" s="290" t="s">
        <v>877</v>
      </c>
      <c r="D187" s="237"/>
      <c r="E187" s="237"/>
      <c r="F187" s="256" t="s">
        <v>798</v>
      </c>
      <c r="G187" s="237"/>
      <c r="H187" s="237" t="s">
        <v>878</v>
      </c>
      <c r="I187" s="237" t="s">
        <v>879</v>
      </c>
      <c r="J187" s="291" t="s">
        <v>880</v>
      </c>
      <c r="K187" s="278"/>
    </row>
    <row r="188" spans="2:11" ht="15" customHeight="1" x14ac:dyDescent="0.3">
      <c r="B188" s="257"/>
      <c r="C188" s="242" t="s">
        <v>41</v>
      </c>
      <c r="D188" s="237"/>
      <c r="E188" s="237"/>
      <c r="F188" s="256" t="s">
        <v>792</v>
      </c>
      <c r="G188" s="237"/>
      <c r="H188" s="234" t="s">
        <v>881</v>
      </c>
      <c r="I188" s="237" t="s">
        <v>882</v>
      </c>
      <c r="J188" s="237"/>
      <c r="K188" s="278"/>
    </row>
    <row r="189" spans="2:11" ht="15" customHeight="1" x14ac:dyDescent="0.3">
      <c r="B189" s="257"/>
      <c r="C189" s="242" t="s">
        <v>883</v>
      </c>
      <c r="D189" s="237"/>
      <c r="E189" s="237"/>
      <c r="F189" s="256" t="s">
        <v>792</v>
      </c>
      <c r="G189" s="237"/>
      <c r="H189" s="237" t="s">
        <v>884</v>
      </c>
      <c r="I189" s="237" t="s">
        <v>826</v>
      </c>
      <c r="J189" s="237"/>
      <c r="K189" s="278"/>
    </row>
    <row r="190" spans="2:11" ht="15" customHeight="1" x14ac:dyDescent="0.3">
      <c r="B190" s="257"/>
      <c r="C190" s="242" t="s">
        <v>885</v>
      </c>
      <c r="D190" s="237"/>
      <c r="E190" s="237"/>
      <c r="F190" s="256" t="s">
        <v>792</v>
      </c>
      <c r="G190" s="237"/>
      <c r="H190" s="237" t="s">
        <v>886</v>
      </c>
      <c r="I190" s="237" t="s">
        <v>826</v>
      </c>
      <c r="J190" s="237"/>
      <c r="K190" s="278"/>
    </row>
    <row r="191" spans="2:11" ht="15" customHeight="1" x14ac:dyDescent="0.3">
      <c r="B191" s="257"/>
      <c r="C191" s="242" t="s">
        <v>887</v>
      </c>
      <c r="D191" s="237"/>
      <c r="E191" s="237"/>
      <c r="F191" s="256" t="s">
        <v>798</v>
      </c>
      <c r="G191" s="237"/>
      <c r="H191" s="237" t="s">
        <v>888</v>
      </c>
      <c r="I191" s="237" t="s">
        <v>826</v>
      </c>
      <c r="J191" s="237"/>
      <c r="K191" s="278"/>
    </row>
    <row r="192" spans="2:11" ht="15" customHeight="1" x14ac:dyDescent="0.3">
      <c r="B192" s="284"/>
      <c r="C192" s="292"/>
      <c r="D192" s="266"/>
      <c r="E192" s="266"/>
      <c r="F192" s="266"/>
      <c r="G192" s="266"/>
      <c r="H192" s="266"/>
      <c r="I192" s="266"/>
      <c r="J192" s="266"/>
      <c r="K192" s="285"/>
    </row>
    <row r="193" spans="2:11" ht="18.75" customHeight="1" x14ac:dyDescent="0.3">
      <c r="B193" s="234"/>
      <c r="C193" s="237"/>
      <c r="D193" s="237"/>
      <c r="E193" s="237"/>
      <c r="F193" s="256"/>
      <c r="G193" s="237"/>
      <c r="H193" s="237"/>
      <c r="I193" s="237"/>
      <c r="J193" s="237"/>
      <c r="K193" s="234"/>
    </row>
    <row r="194" spans="2:11" ht="18.75" customHeight="1" x14ac:dyDescent="0.3">
      <c r="B194" s="234"/>
      <c r="C194" s="237"/>
      <c r="D194" s="237"/>
      <c r="E194" s="237"/>
      <c r="F194" s="256"/>
      <c r="G194" s="237"/>
      <c r="H194" s="237"/>
      <c r="I194" s="237"/>
      <c r="J194" s="237"/>
      <c r="K194" s="234"/>
    </row>
    <row r="195" spans="2:11" ht="18.75" customHeight="1" x14ac:dyDescent="0.3">
      <c r="B195" s="243"/>
      <c r="C195" s="243"/>
      <c r="D195" s="243"/>
      <c r="E195" s="243"/>
      <c r="F195" s="243"/>
      <c r="G195" s="243"/>
      <c r="H195" s="243"/>
      <c r="I195" s="243"/>
      <c r="J195" s="243"/>
      <c r="K195" s="243"/>
    </row>
    <row r="196" spans="2:11" x14ac:dyDescent="0.3">
      <c r="B196" s="224"/>
      <c r="C196" s="225"/>
      <c r="D196" s="225"/>
      <c r="E196" s="225"/>
      <c r="F196" s="225"/>
      <c r="G196" s="225"/>
      <c r="H196" s="225"/>
      <c r="I196" s="225"/>
      <c r="J196" s="225"/>
      <c r="K196" s="226"/>
    </row>
    <row r="197" spans="2:11" ht="21" x14ac:dyDescent="0.3">
      <c r="B197" s="227"/>
      <c r="C197" s="346" t="s">
        <v>889</v>
      </c>
      <c r="D197" s="346"/>
      <c r="E197" s="346"/>
      <c r="F197" s="346"/>
      <c r="G197" s="346"/>
      <c r="H197" s="346"/>
      <c r="I197" s="346"/>
      <c r="J197" s="346"/>
      <c r="K197" s="228"/>
    </row>
    <row r="198" spans="2:11" ht="25.5" customHeight="1" x14ac:dyDescent="0.3">
      <c r="B198" s="227"/>
      <c r="C198" s="293" t="s">
        <v>890</v>
      </c>
      <c r="D198" s="293"/>
      <c r="E198" s="293"/>
      <c r="F198" s="293" t="s">
        <v>891</v>
      </c>
      <c r="G198" s="294"/>
      <c r="H198" s="347" t="s">
        <v>892</v>
      </c>
      <c r="I198" s="347"/>
      <c r="J198" s="347"/>
      <c r="K198" s="228"/>
    </row>
    <row r="199" spans="2:11" ht="5.25" customHeight="1" x14ac:dyDescent="0.3">
      <c r="B199" s="257"/>
      <c r="C199" s="254"/>
      <c r="D199" s="254"/>
      <c r="E199" s="254"/>
      <c r="F199" s="254"/>
      <c r="G199" s="237"/>
      <c r="H199" s="254"/>
      <c r="I199" s="254"/>
      <c r="J199" s="254"/>
      <c r="K199" s="278"/>
    </row>
    <row r="200" spans="2:11" ht="15" customHeight="1" x14ac:dyDescent="0.3">
      <c r="B200" s="257"/>
      <c r="C200" s="237" t="s">
        <v>882</v>
      </c>
      <c r="D200" s="237"/>
      <c r="E200" s="237"/>
      <c r="F200" s="256" t="s">
        <v>42</v>
      </c>
      <c r="G200" s="237"/>
      <c r="H200" s="345" t="s">
        <v>893</v>
      </c>
      <c r="I200" s="345"/>
      <c r="J200" s="345"/>
      <c r="K200" s="278"/>
    </row>
    <row r="201" spans="2:11" ht="15" customHeight="1" x14ac:dyDescent="0.3">
      <c r="B201" s="257"/>
      <c r="C201" s="263"/>
      <c r="D201" s="237"/>
      <c r="E201" s="237"/>
      <c r="F201" s="256" t="s">
        <v>43</v>
      </c>
      <c r="G201" s="237"/>
      <c r="H201" s="345" t="s">
        <v>894</v>
      </c>
      <c r="I201" s="345"/>
      <c r="J201" s="345"/>
      <c r="K201" s="278"/>
    </row>
    <row r="202" spans="2:11" ht="15" customHeight="1" x14ac:dyDescent="0.3">
      <c r="B202" s="257"/>
      <c r="C202" s="263"/>
      <c r="D202" s="237"/>
      <c r="E202" s="237"/>
      <c r="F202" s="256" t="s">
        <v>46</v>
      </c>
      <c r="G202" s="237"/>
      <c r="H202" s="345" t="s">
        <v>895</v>
      </c>
      <c r="I202" s="345"/>
      <c r="J202" s="345"/>
      <c r="K202" s="278"/>
    </row>
    <row r="203" spans="2:11" ht="15" customHeight="1" x14ac:dyDescent="0.3">
      <c r="B203" s="257"/>
      <c r="C203" s="237"/>
      <c r="D203" s="237"/>
      <c r="E203" s="237"/>
      <c r="F203" s="256" t="s">
        <v>44</v>
      </c>
      <c r="G203" s="237"/>
      <c r="H203" s="345" t="s">
        <v>896</v>
      </c>
      <c r="I203" s="345"/>
      <c r="J203" s="345"/>
      <c r="K203" s="278"/>
    </row>
    <row r="204" spans="2:11" ht="15" customHeight="1" x14ac:dyDescent="0.3">
      <c r="B204" s="257"/>
      <c r="C204" s="237"/>
      <c r="D204" s="237"/>
      <c r="E204" s="237"/>
      <c r="F204" s="256" t="s">
        <v>45</v>
      </c>
      <c r="G204" s="237"/>
      <c r="H204" s="345" t="s">
        <v>897</v>
      </c>
      <c r="I204" s="345"/>
      <c r="J204" s="345"/>
      <c r="K204" s="278"/>
    </row>
    <row r="205" spans="2:11" ht="15" customHeight="1" x14ac:dyDescent="0.3">
      <c r="B205" s="257"/>
      <c r="C205" s="237"/>
      <c r="D205" s="237"/>
      <c r="E205" s="237"/>
      <c r="F205" s="256"/>
      <c r="G205" s="237"/>
      <c r="H205" s="237"/>
      <c r="I205" s="237"/>
      <c r="J205" s="237"/>
      <c r="K205" s="278"/>
    </row>
    <row r="206" spans="2:11" ht="15" customHeight="1" x14ac:dyDescent="0.3">
      <c r="B206" s="257"/>
      <c r="C206" s="237" t="s">
        <v>838</v>
      </c>
      <c r="D206" s="237"/>
      <c r="E206" s="237"/>
      <c r="F206" s="256" t="s">
        <v>76</v>
      </c>
      <c r="G206" s="237"/>
      <c r="H206" s="345" t="s">
        <v>898</v>
      </c>
      <c r="I206" s="345"/>
      <c r="J206" s="345"/>
      <c r="K206" s="278"/>
    </row>
    <row r="207" spans="2:11" ht="15" customHeight="1" x14ac:dyDescent="0.3">
      <c r="B207" s="257"/>
      <c r="C207" s="263"/>
      <c r="D207" s="237"/>
      <c r="E207" s="237"/>
      <c r="F207" s="256" t="s">
        <v>735</v>
      </c>
      <c r="G207" s="237"/>
      <c r="H207" s="345" t="s">
        <v>736</v>
      </c>
      <c r="I207" s="345"/>
      <c r="J207" s="345"/>
      <c r="K207" s="278"/>
    </row>
    <row r="208" spans="2:11" ht="15" customHeight="1" x14ac:dyDescent="0.3">
      <c r="B208" s="257"/>
      <c r="C208" s="237"/>
      <c r="D208" s="237"/>
      <c r="E208" s="237"/>
      <c r="F208" s="256" t="s">
        <v>733</v>
      </c>
      <c r="G208" s="237"/>
      <c r="H208" s="345" t="s">
        <v>899</v>
      </c>
      <c r="I208" s="345"/>
      <c r="J208" s="345"/>
      <c r="K208" s="278"/>
    </row>
    <row r="209" spans="2:11" ht="15" customHeight="1" x14ac:dyDescent="0.3">
      <c r="B209" s="295"/>
      <c r="C209" s="263"/>
      <c r="D209" s="263"/>
      <c r="E209" s="263"/>
      <c r="F209" s="256" t="s">
        <v>737</v>
      </c>
      <c r="G209" s="242"/>
      <c r="H209" s="344" t="s">
        <v>738</v>
      </c>
      <c r="I209" s="344"/>
      <c r="J209" s="344"/>
      <c r="K209" s="296"/>
    </row>
    <row r="210" spans="2:11" ht="15" customHeight="1" x14ac:dyDescent="0.3">
      <c r="B210" s="295"/>
      <c r="C210" s="263"/>
      <c r="D210" s="263"/>
      <c r="E210" s="263"/>
      <c r="F210" s="256" t="s">
        <v>739</v>
      </c>
      <c r="G210" s="242"/>
      <c r="H210" s="344" t="s">
        <v>712</v>
      </c>
      <c r="I210" s="344"/>
      <c r="J210" s="344"/>
      <c r="K210" s="296"/>
    </row>
    <row r="211" spans="2:11" ht="15" customHeight="1" x14ac:dyDescent="0.3">
      <c r="B211" s="295"/>
      <c r="C211" s="263"/>
      <c r="D211" s="263"/>
      <c r="E211" s="263"/>
      <c r="F211" s="297"/>
      <c r="G211" s="242"/>
      <c r="H211" s="298"/>
      <c r="I211" s="298"/>
      <c r="J211" s="298"/>
      <c r="K211" s="296"/>
    </row>
    <row r="212" spans="2:11" ht="15" customHeight="1" x14ac:dyDescent="0.3">
      <c r="B212" s="295"/>
      <c r="C212" s="237" t="s">
        <v>862</v>
      </c>
      <c r="D212" s="263"/>
      <c r="E212" s="263"/>
      <c r="F212" s="256">
        <v>1</v>
      </c>
      <c r="G212" s="242"/>
      <c r="H212" s="344" t="s">
        <v>900</v>
      </c>
      <c r="I212" s="344"/>
      <c r="J212" s="344"/>
      <c r="K212" s="296"/>
    </row>
    <row r="213" spans="2:11" ht="15" customHeight="1" x14ac:dyDescent="0.3">
      <c r="B213" s="295"/>
      <c r="C213" s="263"/>
      <c r="D213" s="263"/>
      <c r="E213" s="263"/>
      <c r="F213" s="256">
        <v>2</v>
      </c>
      <c r="G213" s="242"/>
      <c r="H213" s="344" t="s">
        <v>901</v>
      </c>
      <c r="I213" s="344"/>
      <c r="J213" s="344"/>
      <c r="K213" s="296"/>
    </row>
    <row r="214" spans="2:11" ht="15" customHeight="1" x14ac:dyDescent="0.3">
      <c r="B214" s="295"/>
      <c r="C214" s="263"/>
      <c r="D214" s="263"/>
      <c r="E214" s="263"/>
      <c r="F214" s="256">
        <v>3</v>
      </c>
      <c r="G214" s="242"/>
      <c r="H214" s="344" t="s">
        <v>902</v>
      </c>
      <c r="I214" s="344"/>
      <c r="J214" s="344"/>
      <c r="K214" s="296"/>
    </row>
    <row r="215" spans="2:11" ht="15" customHeight="1" x14ac:dyDescent="0.3">
      <c r="B215" s="295"/>
      <c r="C215" s="263"/>
      <c r="D215" s="263"/>
      <c r="E215" s="263"/>
      <c r="F215" s="256">
        <v>4</v>
      </c>
      <c r="G215" s="242"/>
      <c r="H215" s="344" t="s">
        <v>903</v>
      </c>
      <c r="I215" s="344"/>
      <c r="J215" s="344"/>
      <c r="K215" s="296"/>
    </row>
    <row r="216" spans="2:11" ht="12.75" customHeight="1" x14ac:dyDescent="0.3">
      <c r="B216" s="299"/>
      <c r="C216" s="300"/>
      <c r="D216" s="300"/>
      <c r="E216" s="300"/>
      <c r="F216" s="300"/>
      <c r="G216" s="300"/>
      <c r="H216" s="300"/>
      <c r="I216" s="300"/>
      <c r="J216" s="300"/>
      <c r="K216" s="301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SO 101 Chodník pro pěší</vt:lpstr>
      <vt:lpstr>2 - Ostatní a vedlejší ná...</vt:lpstr>
      <vt:lpstr>Pokyny pro vyplnění</vt:lpstr>
      <vt:lpstr>'1 - SO 101 Chodník pro pěší'!Názvy_tisku</vt:lpstr>
      <vt:lpstr>'2 - Ostatní a vedlejší ná...'!Názvy_tisku</vt:lpstr>
      <vt:lpstr>'Rekapitulace stavby'!Názvy_tisku</vt:lpstr>
      <vt:lpstr>'1 - SO 101 Chodník pro pěší'!Oblast_tisku</vt:lpstr>
      <vt:lpstr>'2 - Ostatní a vedlejší ná...'!Oblast_tisku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VLADA</cp:lastModifiedBy>
  <dcterms:created xsi:type="dcterms:W3CDTF">2016-07-21T09:39:08Z</dcterms:created>
  <dcterms:modified xsi:type="dcterms:W3CDTF">2016-07-26T08:07:16Z</dcterms:modified>
</cp:coreProperties>
</file>